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85" yWindow="495" windowWidth="15480" windowHeight="9630"/>
  </bookViews>
  <sheets>
    <sheet name="Лист1" sheetId="1" r:id="rId1"/>
    <sheet name="Лист2" sheetId="2" r:id="rId2"/>
  </sheets>
  <calcPr calcId="144525"/>
  <fileRecoveryPr autoRecover="0"/>
</workbook>
</file>

<file path=xl/calcChain.xml><?xml version="1.0" encoding="utf-8"?>
<calcChain xmlns="http://schemas.openxmlformats.org/spreadsheetml/2006/main">
  <c r="AF17" i="1" l="1"/>
  <c r="AD273" i="1" l="1"/>
  <c r="AD234" i="1"/>
  <c r="AD232" i="1"/>
  <c r="AD209" i="1"/>
  <c r="AE312" i="1" l="1"/>
  <c r="AE306" i="1"/>
  <c r="AE284" i="1"/>
  <c r="AE136" i="1"/>
  <c r="AE130" i="1"/>
  <c r="AE70" i="1"/>
  <c r="AE89" i="1"/>
  <c r="AE106" i="1"/>
  <c r="AG284" i="1" l="1"/>
  <c r="AF284" i="1"/>
  <c r="AC80" i="1" l="1"/>
  <c r="AB80" i="1"/>
  <c r="AG294" i="1"/>
  <c r="AF294" i="1"/>
  <c r="AE294" i="1"/>
  <c r="AG73" i="1"/>
  <c r="AF73" i="1"/>
  <c r="AE73" i="1"/>
  <c r="AE17" i="1"/>
  <c r="AC17" i="1"/>
  <c r="AB17" i="1"/>
  <c r="AF312" i="1" l="1"/>
  <c r="AF306" i="1"/>
  <c r="AG300" i="1"/>
  <c r="AF300" i="1"/>
  <c r="AE300" i="1"/>
  <c r="AF288" i="1"/>
  <c r="AE288" i="1"/>
  <c r="AF279" i="1"/>
  <c r="AE279" i="1"/>
  <c r="AG180" i="1"/>
  <c r="AF180" i="1"/>
  <c r="AE180" i="1"/>
  <c r="AG173" i="1"/>
  <c r="AF173" i="1"/>
  <c r="AE173" i="1"/>
  <c r="AG161" i="1"/>
  <c r="AF161" i="1"/>
  <c r="AE161" i="1"/>
  <c r="AG149" i="1"/>
  <c r="AF149" i="1"/>
  <c r="AE149" i="1"/>
  <c r="AF142" i="1"/>
  <c r="AE142" i="1"/>
  <c r="AG119" i="1"/>
  <c r="AF119" i="1"/>
  <c r="AE119" i="1"/>
  <c r="AG115" i="1"/>
  <c r="AF115" i="1"/>
  <c r="AE115" i="1"/>
  <c r="AG106" i="1"/>
  <c r="AF106" i="1"/>
  <c r="AG102" i="1"/>
  <c r="AF102" i="1"/>
  <c r="AE102" i="1"/>
  <c r="AG98" i="1"/>
  <c r="AF98" i="1"/>
  <c r="AE98" i="1"/>
  <c r="AG89" i="1"/>
  <c r="AF89" i="1"/>
  <c r="AG70" i="1"/>
  <c r="AF70" i="1"/>
  <c r="AG65" i="1"/>
  <c r="AF65" i="1"/>
  <c r="AE65" i="1"/>
  <c r="AG59" i="1"/>
  <c r="AF59" i="1"/>
  <c r="AE59" i="1"/>
  <c r="AG17" i="1"/>
  <c r="AF276" i="1" l="1"/>
  <c r="AF136" i="1"/>
  <c r="AG275" i="1" l="1"/>
  <c r="AG273" i="1"/>
  <c r="AG268" i="1"/>
  <c r="AG266" i="1"/>
  <c r="AG264" i="1"/>
  <c r="AG262" i="1"/>
  <c r="AG253" i="1"/>
  <c r="AG221" i="1"/>
  <c r="AG136" i="1"/>
  <c r="AG130" i="1"/>
  <c r="AG279" i="1"/>
  <c r="AG142" i="1"/>
  <c r="AG203" i="1" l="1"/>
  <c r="AB203" i="1"/>
  <c r="AE203" i="1" l="1"/>
  <c r="AG288" i="1" l="1"/>
  <c r="AG276" i="1" s="1"/>
  <c r="AD203" i="1" l="1"/>
  <c r="AC203" i="1"/>
  <c r="AC15" i="1"/>
  <c r="AF203" i="1"/>
  <c r="AF167" i="1" l="1"/>
  <c r="AG167" i="1" s="1"/>
  <c r="AE167" i="1"/>
  <c r="AE15" i="1" s="1"/>
  <c r="AB15" i="1" l="1"/>
  <c r="AD276" i="1"/>
  <c r="AE276" i="1"/>
  <c r="AF15" i="1"/>
  <c r="AB276" i="1"/>
  <c r="AD15" i="1"/>
  <c r="AC276" i="1"/>
  <c r="AD316" i="1" l="1"/>
  <c r="AC316" i="1"/>
  <c r="AB316" i="1"/>
  <c r="AC13" i="1"/>
  <c r="AB13" i="1"/>
  <c r="AG15" i="1"/>
  <c r="AG316" i="1" s="1"/>
  <c r="AF316" i="1"/>
  <c r="AE13" i="1"/>
  <c r="AF13" i="1"/>
  <c r="AE316" i="1"/>
  <c r="AD13" i="1"/>
  <c r="AG13" i="1" l="1"/>
</calcChain>
</file>

<file path=xl/sharedStrings.xml><?xml version="1.0" encoding="utf-8"?>
<sst xmlns="http://schemas.openxmlformats.org/spreadsheetml/2006/main" count="1283" uniqueCount="589">
  <si>
    <t xml:space="preserve">Соглашение о предоставлении в 2014 году субсидии из федерального бюджета бюджету Красноярского края на софинансирование расходных обязательств субъекта Российской Федерации на предоставление социальных выплат молодым семьям на приобретение (строительство) жилья в рамках подпрограммы "Обеспечение жильем молодых семей" федеральной целевой программы "Жилище" на 2011 - 2015 годы по форме, утвержденной Приказом Минстроя России от 18.03.2014 N 102/пр «Об утверждении формы Соглашения о предоставлении субсидии из федерального бюджета бюджетам субъектов Российской Федерации на софинансирование расходных обязательств субъектов Российской Федерации на предоставление социальных выплат молодым семьям на приобретение (строительство) жилья в рамках подпрограммы «Обеспечение жильем молодых семей» федеральной целевой программы «Жилище» на 2011 - 2015 годы» 
</t>
  </si>
  <si>
    <t>Ст.34;Пункт 9</t>
  </si>
  <si>
    <t xml:space="preserve">Решение Северо-Енисейского районного Совета депутатов  от 13.10.2006 № 195-19 "Об утверждении Положения о Финансовом управлении администрации Северо-Енисейского района" </t>
  </si>
  <si>
    <t>Ст.35;Пункт 15</t>
  </si>
  <si>
    <t>Ст.53;Пункт 2</t>
  </si>
  <si>
    <t>01.01.2014 - не установ</t>
  </si>
  <si>
    <t>Закон РФ от 19.02.1993 № 4520-1 "О государственных гарантиях и компенсациях для лиц, работающих и проживающих в районах Крайнего Севера и приравненных к ним месностям"</t>
  </si>
  <si>
    <t>Ст.33;Абз.7</t>
  </si>
  <si>
    <t>27.04.1993 - не установ</t>
  </si>
  <si>
    <t>17.12.2010 - не установ</t>
  </si>
  <si>
    <t>Ст.4;Абз.3</t>
  </si>
  <si>
    <t>Решение Северо-Енисейского районного Совета депутатов  от 30.10.2007 № 295-30 "Об утверждении Положения о Комитете по управлению муниципальным имуществом администрации Северо-Енисейского района"</t>
  </si>
  <si>
    <t>30.10.2007 - не установ</t>
  </si>
  <si>
    <t xml:space="preserve">Постановление администрации Северо-Енисейского района  от 20.09.1999 № 338 "Об утверждении Положения об администрации Северо-Енисейского района" </t>
  </si>
  <si>
    <t>20.09.1999 - не установ</t>
  </si>
  <si>
    <t>1.1.85.</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</si>
  <si>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</si>
  <si>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</si>
  <si>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РМ-А-0200</t>
  </si>
  <si>
    <t>Ст.17;Пункт 1;П/пункт 3</t>
  </si>
  <si>
    <t>1.1.4</t>
  </si>
  <si>
    <t xml:space="preserve">Постановление администрации Северо-Енисейского района от 21.10.2013 № 514-п «Об утверждении муниципальной программы «Развитие местного самоуправления» </t>
  </si>
  <si>
    <t xml:space="preserve">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t>
  </si>
  <si>
    <t>Постановление администрации Северо-Енисейского района от 29.10.2013 № 566-п «Об утверждении муниципальной программы «Развитие образования»</t>
  </si>
  <si>
    <t>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t>
  </si>
  <si>
    <t xml:space="preserve">Постановление администрации Северо-Енисейского района от 28.10.2013 № 561-п «Об утверждении муниципальной программы «Развитие транспортной системы Северо-Енисейского района»  </t>
  </si>
  <si>
    <t xml:space="preserve">Постановление администрации Северо-Енисейского района от 21.10.2013 № 515-п «Об утверждении муниципальной программы «Реформирование и модернизация жилищно-коммунального хозяйства и повышение энергетической эффективности» </t>
  </si>
  <si>
    <t>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t>
  </si>
  <si>
    <t>Постановление администрации Северо-Енисейского района от 29.10.2013 № 567-п «Об утверждении муниципальной программы «Управление муниципальным имуществом»</t>
  </si>
  <si>
    <t>Решение Северо-Енисейского районного Совета депу-татов от 24 октября 2013  № 756-57 "О субсидии на возмещение затрат, связанных с оказанием  услуг по поднятию и доставке криминальных и бесхозных трупов с мест происшествий и обнаружения в морг "</t>
  </si>
  <si>
    <t>Постановление администрации Северо-Енисейского района от 21.10.2013 № 514-п «Об утверждении муниципальной программы «Развитие местного самоуправления»</t>
  </si>
  <si>
    <t xml:space="preserve">Постановление администрации Северо-Енисейского района от 29.10.2013 № 564-п «Об утверждении муниципальной программы «Развитие культуры» </t>
  </si>
  <si>
    <t>Постановление администрации Северо-Енисейского района от 29.10.2013 № 564-п «Об утверждении муниципальной программы «Развитие культуры"</t>
  </si>
  <si>
    <t>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t>
  </si>
  <si>
    <t>1.4.12.</t>
  </si>
  <si>
    <t>Решение Северо-Енисейского районного Совета депу-татов от 11 сентября 2013  № 716-56 "О субсидии на возмещение недополученных доходов, связанных  с услугами  муниципальных бань"</t>
  </si>
  <si>
    <t xml:space="preserve">Постановление администрации Северо-Енисейского района от 28.10.2013 № 560-п «Об утверждении муниципальной программы «Содействие развитию гражданского общества»  </t>
  </si>
  <si>
    <t>РМ-А-0400</t>
  </si>
  <si>
    <t>пункт 1</t>
  </si>
  <si>
    <t>Постановление администрации Северо-Енисейского района от 29.10.2013 № 568/1 «Об утверждении муниципальной программы «Благоустройство территории"</t>
  </si>
  <si>
    <t>Постановление администрации Северо-Енисейского района от  30.09.2013 № 469-п «Об утверждении Положения  об оплате труда работников органов местного самоуправления Северо-Енисейского района, замещающих должности, не относящиеся к должностям муниципальной службы»</t>
  </si>
  <si>
    <t>Постановление администрации Северо-Енисейского района от  06.05.2011 № 217-п "Об определении порядка и размеров возмещения расходов, связанных со служебными командировками работникам администрации района, ее органов с правами юридического лица"</t>
  </si>
  <si>
    <t>Постановление администрации Северо-Енисейского района от 07.04.2006 № 80-п "Об утверждении порядка компенсации расходов на оплату стоимости проезда личным транспортом к месту использования отпуска и обратно для лиц, работающих в Северо-Енисейском районе в организациях, финансируемых за счет средств бюджета района"</t>
  </si>
  <si>
    <t>Постановление администрации Северо-Енисейского района от 02.09.2010 № 277-п "Об утверждении Порядка предоставления гарантий и компенсаций, связанных с переездом лиц, работающих в Северо-Енисейском районе в организациях, финансируемых за счет средств бюджета района"</t>
  </si>
  <si>
    <t>Постановление администрации Северо-Енисейского района от 07.11.2008 № 514-п  "Об утверждении порядка определения периодов работы для целей оплаты стоимости проезда и провоза багажа к месту использования отпуска и обратно и порядка компенсации расходов на оплату стоимости проезда и провоза багажа к месту использования отпуска и обратно лицам, работающим в Северо-Енисейском районе в организациях, финансируемых за счет средств бюджета района"</t>
  </si>
  <si>
    <t>Решение Северо-Енисейского районного Совета депутатов от 25.05.2010 № 35-5 "О поощрениях и наградах Северо-Енисейского района"</t>
  </si>
  <si>
    <t>30.09.2013 - не установ</t>
  </si>
  <si>
    <t>07.04.2006 - не установ</t>
  </si>
  <si>
    <t>02.09.2010 - не установ</t>
  </si>
  <si>
    <t>Решение Северо-Енисейского районного Совета депутатов от 30.06.2010 № 51-7 "О гарантиях и компенсациях для лиц,работающих в Северо-Енисейском районе в организациях, финансируемых за счет средств бюджета района"</t>
  </si>
  <si>
    <t>07.11.2008 - не установ</t>
  </si>
  <si>
    <t>30.06.2010 - не установ</t>
  </si>
  <si>
    <t>25.05.2010 - не установ</t>
  </si>
  <si>
    <t>30.06.2011 - не установ</t>
  </si>
  <si>
    <t>18.01.2008 - не установ</t>
  </si>
  <si>
    <t>Постановление администрации Северо-Енисейского района от 18.01.2008 № 20-п "Об утверждении Положения об условиях и порядке оплаты проезда для  медицинских консультаций и (или) на лечение в другие территории края или субъекты Российской Федерации и обратно лицам, работающим в организациях, финансируемых из бюджета Северо-Енисейского района"</t>
  </si>
  <si>
    <t>Постановление администрации Северо-Енисейского района от 30.06.2011 № 317-п «Об утверждении видов, условий, размера и порядка установления выплат стимулирующего характера, в том числе критериев оценки результативности и качества труда работников муниципальных образовательных учреждений  Северо-Енисейского района»</t>
  </si>
  <si>
    <t>Постановление администрации Северо- Енисейского района от 30.05.2012 № 217-п «Об утверждении Положения  об оплате труда работников муниципальных  учреждений  культуры"</t>
  </si>
  <si>
    <t>30.05.2012 - не установ</t>
  </si>
  <si>
    <t>Постановление администрации Северо-Енисейского района от 15.02.2013 № 47-п «Об утверждении Положения  об оплате труда работников муниципального бюджетного учреждения «Молодежный центр Северо-Енисейского района"</t>
  </si>
  <si>
    <t>15.02.2013 - не установ</t>
  </si>
  <si>
    <t>30.09.2013- не установ</t>
  </si>
  <si>
    <t xml:space="preserve">Постановление администрации Северо-Енисейского района от  30.09.2013 года № 472-п «Об утверждении Положения  об оплате  труда работников муниципального казенного учреждения «Аварийно-спасательное формиро-вание Северо-Енисейского района» </t>
  </si>
  <si>
    <t>РМ-А-2100</t>
  </si>
  <si>
    <t>1.1.21</t>
  </si>
  <si>
    <t>Решение Северо-Енисейского районного Совета депутатов от 11.09.2013 № 718-56 "О субсидии на финансовое обеспечение затрат, связанных с осуществлением работ по внешнему благоустройству "</t>
  </si>
  <si>
    <t>Постановление администрации Северо-Енисейского района от 29.10.2013 № 568/1 «Об утверждении муниципальной программы «Благоустройство территории»</t>
  </si>
  <si>
    <t>1.1.18.</t>
  </si>
  <si>
    <t>Ст.15;Пункт 1;П/пункт 11</t>
  </si>
  <si>
    <t>РМ-А-1800</t>
  </si>
  <si>
    <t>Закон Красноярского края от 07.07.2009 № 8-3618  "Об обеспечении прав детей на отдых, оздоровление и занятость в Красноярском крае"</t>
  </si>
  <si>
    <t>31.07.2009 - не установ</t>
  </si>
  <si>
    <t>Постановление администрации Северо-Енисейского района  от 29.10.2013 № 567-п "Об утверждении муниципальной программы "Управление муниципальным имуществом""</t>
  </si>
  <si>
    <t>Постановление Правительства Красноярского края от 07.11.2012 № 574-п "Об утверждении долгосрочной целевой программы "Развитие сельского хозяйства и регулирование рынков сельскохозяйственной продукции, сырья и продовольствия в Красноярском крае" на 2013-2020 годы"</t>
  </si>
  <si>
    <t>Ст.15;Пункт 1;П/пункт 21</t>
  </si>
  <si>
    <t>РМ-А-3500</t>
  </si>
  <si>
    <t>Ст.15;Пункт 1;П/пункт 25</t>
  </si>
  <si>
    <t>Федеральный закон от 24.07.2007 № 209-ФЗ "О развитии малого и среднего предпринимательства в Российской Федерации"</t>
  </si>
  <si>
    <t>Закон Красноярского края от 21.02.2006 № 17-4487 "О государственной поддержке субъектов агропромышленного комплекса края"</t>
  </si>
  <si>
    <t>29.12.2006 - не установ</t>
  </si>
  <si>
    <t>РМ-А-3600</t>
  </si>
  <si>
    <t>Закон Красноярского края от 21.12.2010 № 11-5566 "О физической культуре и спорте в Красноярском крае"</t>
  </si>
  <si>
    <t>10.01.2011 - не установ</t>
  </si>
  <si>
    <t>Ст.15;Пункт 1;П/пункт 26</t>
  </si>
  <si>
    <t xml:space="preserve">Федеральный закон от 04.12.2007 № 329-ФЗ "О физической культуре и спорте в Российской Федерации"                                                                                        </t>
  </si>
  <si>
    <t>30.03.2008 - не установ</t>
  </si>
  <si>
    <t>РМ-А-3700</t>
  </si>
  <si>
    <t>Ст.15;Пункт 1;П/пункт 27</t>
  </si>
  <si>
    <t>Постановление Совета администрации Красноярского края от 24.04.2007 № 150-п "О поддержке деятельности муниципальных молодежных центров"</t>
  </si>
  <si>
    <t>;Пункт 2</t>
  </si>
  <si>
    <t>РМ-В-0039</t>
  </si>
  <si>
    <t>0203</t>
  </si>
  <si>
    <t>Постановление Правительства РФ от 27.11.2006 № 719 "Об утверждении Положения о воинском учете"</t>
  </si>
  <si>
    <t>12.12.2006 - не установ</t>
  </si>
  <si>
    <t>Федеральный закон от 28.03.1998 № 53-ФЗ "О воинской обязанности и военной службе"</t>
  </si>
  <si>
    <t>РМ-В-0040</t>
  </si>
  <si>
    <t>Постановление администрации Северо-Енисейского района  от 21.01.2014 № 18-П "О порядке взаимодействия финансового органа муниципального образования Северо-Енисейский район и главных распорядителей средств бюджета Северо-Енисейского района при расходовании средств межбюджетных трансфертов, поступающих в бюджет Северо-Енисейского района в форме субсидий и субвенций из краевого, а также иных межбюджетных трансфертов по законодательству Российской Федерации и Красноярского края"</t>
  </si>
  <si>
    <t>в целом</t>
  </si>
  <si>
    <t>01.01.2004 - не установ</t>
  </si>
  <si>
    <t>В целом</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</si>
  <si>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</si>
  <si>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</si>
  <si>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обеспечению содержания в муниципальных дошкольных образовательных учреждениях (группах) детей без взимания родительской платы"</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</si>
  <si>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</si>
  <si>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21.12.2010 № 11-5582 "О наделении органов местного самоуправления городских округов и муниципальныз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</si>
  <si>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20.12.2012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</si>
  <si>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</si>
  <si>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 xml:space="preserve">Расходные обязательства, возникшие в результате решения органами местного самоуправления муниципальных районов вопросов, не отнесенных к вопросам местного значения, в соответствии со статьей 15.1 Федерального закона от 6 октября 2003 г. № 131-ФЗ «Об общих принципах организации местного самоуправления в Российской Федерации». </t>
  </si>
  <si>
    <t>1.1</t>
  </si>
  <si>
    <t>1.1.1.</t>
  </si>
  <si>
    <t>1.1.2.</t>
  </si>
  <si>
    <t>1.1.3.</t>
  </si>
  <si>
    <t>1.1.6.</t>
  </si>
  <si>
    <t>1.1.8.</t>
  </si>
  <si>
    <t>1.1.10.</t>
  </si>
  <si>
    <t>1.1.11.</t>
  </si>
  <si>
    <t>1.1.12.</t>
  </si>
  <si>
    <t>1.1.13.</t>
  </si>
  <si>
    <t>1.1.15.</t>
  </si>
  <si>
    <t>1.1.22.</t>
  </si>
  <si>
    <t>1.1.24.</t>
  </si>
  <si>
    <t>1.1.26.</t>
  </si>
  <si>
    <t>1.1.27.</t>
  </si>
  <si>
    <t>1.1.28.</t>
  </si>
  <si>
    <t>1.1.31.</t>
  </si>
  <si>
    <t>1.1.35.</t>
  </si>
  <si>
    <t>1.1.36.</t>
  </si>
  <si>
    <t>1.1.37.</t>
  </si>
  <si>
    <t>1.1.82.</t>
  </si>
  <si>
    <t>1.3.</t>
  </si>
  <si>
    <t>1.4.</t>
  </si>
  <si>
    <t>1.4.1.</t>
  </si>
  <si>
    <t>1.4.2.</t>
  </si>
  <si>
    <t>1.4.3.</t>
  </si>
  <si>
    <t>1.4.6.</t>
  </si>
  <si>
    <t>1.3.1</t>
  </si>
  <si>
    <t>1.3.2</t>
  </si>
  <si>
    <t>1.3.3</t>
  </si>
  <si>
    <t>1.3.4</t>
  </si>
  <si>
    <t>1.3.5</t>
  </si>
  <si>
    <t>1.3.6</t>
  </si>
  <si>
    <t>1.3.7</t>
  </si>
  <si>
    <t>1.3.8</t>
  </si>
  <si>
    <t>1.3.9</t>
  </si>
  <si>
    <t>1.3.10</t>
  </si>
  <si>
    <t>1.3.11</t>
  </si>
  <si>
    <t>1.3.12</t>
  </si>
  <si>
    <t>1.3.13</t>
  </si>
  <si>
    <t>1.3.14</t>
  </si>
  <si>
    <t>1.3.15</t>
  </si>
  <si>
    <t>1.3.16</t>
  </si>
  <si>
    <t>1.3.17</t>
  </si>
  <si>
    <t>1.3.18</t>
  </si>
  <si>
    <t>1.3.19</t>
  </si>
  <si>
    <t>Ст. в целом</t>
  </si>
  <si>
    <t>01.07..2014 - не установ.</t>
  </si>
  <si>
    <t xml:space="preserve">Закон Красноярского края от 30.01.2014 N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
Закон Красноярского края от 30.01.2014 N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
</t>
  </si>
  <si>
    <t>1.1.25.</t>
  </si>
  <si>
    <t>kiy</t>
  </si>
  <si>
    <t>Пункт 1</t>
  </si>
  <si>
    <t xml:space="preserve"> </t>
  </si>
  <si>
    <t>Постановление Правительства Красноярского края от 01.11.2011 № 663-п "Об утверждени долгосрочной целевой программы "Патриотическое воспитание молодежи Красноярского края" на 2012-2014 годы"</t>
  </si>
  <si>
    <t>01.05.2007 - не установ</t>
  </si>
  <si>
    <t>;Пункт 3</t>
  </si>
  <si>
    <t>Закон Красноярского края от 08.12.2006 № 20-5445 "О государственной молодежной политике Красноярского края"</t>
  </si>
  <si>
    <t>06.01.2008 - не установ</t>
  </si>
  <si>
    <t>РМ-А-8200</t>
  </si>
  <si>
    <t>Федеральный закон от 23.11.2009 № 261-ФЗ "Об энергосбережении и повышении энергетической эффективности и о внесении изменений в отдельные законодательные акты Российской Федерации"</t>
  </si>
  <si>
    <t>28.11.2009 - не установ</t>
  </si>
  <si>
    <t>РМ-А-8500</t>
  </si>
  <si>
    <t>Постановление Правительства Красноярского края от 25.10.2011 № 648-п "Об утверждении долгосрочной целевой программы "Чистая вода Красноярского края" на 2012 - 2017 годы"</t>
  </si>
  <si>
    <t>01.01.2012 - 31.12.2017</t>
  </si>
  <si>
    <t>Постановление Правительства РФ от 22.12.2010 № 1092 "О федеральной целевой программе "Чистая вода" на 2011 - 2017 годы"</t>
  </si>
  <si>
    <t>01.02.2011 - 31.12.2017</t>
  </si>
  <si>
    <t>Ст.17;Пункт 1;П/пункт 4.3</t>
  </si>
  <si>
    <t xml:space="preserve">Расходные обязательства, возникшие в результате реализации органами местного самоуправления муниципальных районов делегированных полномочий за счет субвенций, переданных из других бюджетов бюджетной системы Российской Федерации </t>
  </si>
  <si>
    <t>РМ-В</t>
  </si>
  <si>
    <t>1003</t>
  </si>
  <si>
    <t>Закон Красноярского края от 09.12.2010 № 11-5397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t>
  </si>
  <si>
    <t>26.05.2011 - не установ</t>
  </si>
  <si>
    <t>Федеральный закон от 06.10.1999 № 184-ФЗ "Об общих принципах организации законодательных (представительных) и исполнительных органов государственно власти субъектов Российской Федерации"</t>
  </si>
  <si>
    <t>18.10.1999 - не установ</t>
  </si>
  <si>
    <t>РМ-В-0004</t>
  </si>
  <si>
    <t>1002</t>
  </si>
  <si>
    <t>Ст.1;Пункт 4</t>
  </si>
  <si>
    <t>РМ-В-0008</t>
  </si>
  <si>
    <t>Ст.1;Пункт 8</t>
  </si>
  <si>
    <t>Закон Красноярского края от 09.12.2010 № 11-5393 "О социальной поддержке семей, имеющих детей, в Красноярском крае"</t>
  </si>
  <si>
    <t>07.01.2011 - не установ</t>
  </si>
  <si>
    <t>Ст.26.2</t>
  </si>
  <si>
    <t>Ст.4</t>
  </si>
  <si>
    <t>РМ-В-0022</t>
  </si>
  <si>
    <t>0702</t>
  </si>
  <si>
    <t>РМ-В-0027</t>
  </si>
  <si>
    <t>13.01.2006 - не установ</t>
  </si>
  <si>
    <t>РМ-В-0028</t>
  </si>
  <si>
    <t>25.04.2007 - не установ</t>
  </si>
  <si>
    <t>РМ-В-0029</t>
  </si>
  <si>
    <t>0701</t>
  </si>
  <si>
    <t>РМ-В-0031</t>
  </si>
  <si>
    <t>01.01.2007 - не установ</t>
  </si>
  <si>
    <t>РМ-В-0032</t>
  </si>
  <si>
    <t>0709</t>
  </si>
  <si>
    <t>1004</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</si>
  <si>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</si>
  <si>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</si>
  <si>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Федеральный закон от 20.08.2004 № 113-ФЗ "О присяжных заседателях федеральных судов общей юрисдикции в Российской Федерации"</t>
  </si>
  <si>
    <t>03.09.2004 - не установ</t>
  </si>
  <si>
    <t>РМ-В-0041</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</si>
  <si>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</si>
  <si>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</si>
  <si>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РМ-В-0042</t>
  </si>
  <si>
    <t>РМ-В-0049</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</si>
  <si>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</si>
  <si>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</si>
  <si>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Федеральный закон от 22.10.2004 № 125-ФЗ "Об архивном деле в Российской Федерации"</t>
  </si>
  <si>
    <t>19.12.2006 - не установ</t>
  </si>
  <si>
    <t>РМ-В-0051</t>
  </si>
  <si>
    <t>РМ-В-0052</t>
  </si>
  <si>
    <t>11.07.2013 - не установ</t>
  </si>
  <si>
    <t>РМ-Г</t>
  </si>
  <si>
    <t>РМ-Г-0100</t>
  </si>
  <si>
    <t>Ст.15.1;Пункт 1;П/пункт 1</t>
  </si>
  <si>
    <t>РМ-Г-0600</t>
  </si>
  <si>
    <t>Ст.14;Пункт 1;П/пункт 6</t>
  </si>
  <si>
    <t>РМ-Г-1000</t>
  </si>
  <si>
    <t>1001</t>
  </si>
  <si>
    <t>Ст.20;Пункт 5</t>
  </si>
  <si>
    <t>РМ-Г-6700</t>
  </si>
  <si>
    <t xml:space="preserve">Решение Северо-Енисейского районного Совета депутатов  от 31.01.2011 № 226-16 "О бесплатном питании учащихся образовательных учреждений" </t>
  </si>
  <si>
    <t>0503</t>
  </si>
  <si>
    <t>РМ-Г-7400</t>
  </si>
  <si>
    <t>ИТОГО расходные обязательства муниципальных районов</t>
  </si>
  <si>
    <t>РМ-И-9999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</si>
  <si>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</si>
  <si>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Закон Красноярского края от 20.12.2005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</si>
  <si>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01.01.2014-31.12.2014</t>
  </si>
  <si>
    <t>1.3.20</t>
  </si>
  <si>
    <t>1.3.21</t>
  </si>
  <si>
    <t>1.3.22</t>
  </si>
  <si>
    <t>1.3.23</t>
  </si>
  <si>
    <t>1.3.24</t>
  </si>
  <si>
    <t>15.03.2010 - не установ</t>
  </si>
  <si>
    <t>Решение Северо-Енисейского районного Совета депутатов  от 31.01.2011 № 227-16 "Об утверждении Положения о порядке выплаты пенсии за выслугу лет лицам. замещавшим должности муниципальной службы в органах местного самоуправления Северо-Енисейского района Красноярского края"</t>
  </si>
  <si>
    <t>Наименование вопроса местного значения, расходного обязательства</t>
  </si>
  <si>
    <t>Нормативное правовое регулирование, определяющее финансовое обеспечение и порядок расходования средств</t>
  </si>
  <si>
    <t>Объем средств на исполнение расходного обязательства (тыс. руб.)</t>
  </si>
  <si>
    <t>Примечание</t>
  </si>
  <si>
    <t>КБК (Рз, Пр)</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</si>
  <si>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</si>
  <si>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</si>
  <si>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</si>
  <si>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отчетный  финансовый год</t>
  </si>
  <si>
    <t>текущий финансовый год</t>
  </si>
  <si>
    <t>очередной финансовый год</t>
  </si>
  <si>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</si>
  <si>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</si>
  <si>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</si>
  <si>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</si>
  <si>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запланировано</t>
  </si>
  <si>
    <t>фактически исполнено</t>
  </si>
  <si>
    <t>финансовый год +1</t>
  </si>
  <si>
    <t>финансовый год +2</t>
  </si>
  <si>
    <t>гр.0</t>
  </si>
  <si>
    <t>гр.1</t>
  </si>
  <si>
    <t>гр.2</t>
  </si>
  <si>
    <t>гр.3</t>
  </si>
  <si>
    <t>гр.4</t>
  </si>
  <si>
    <t>гр.5</t>
  </si>
  <si>
    <t>гр.6</t>
  </si>
  <si>
    <t>гр.7</t>
  </si>
  <si>
    <t>гр.8</t>
  </si>
  <si>
    <t>гр.9</t>
  </si>
  <si>
    <t>гр.10</t>
  </si>
  <si>
    <t>гр.11</t>
  </si>
  <si>
    <t>гр.12</t>
  </si>
  <si>
    <t>гр.13</t>
  </si>
  <si>
    <t>гр.14</t>
  </si>
  <si>
    <t>гр.15</t>
  </si>
  <si>
    <t>гр.16</t>
  </si>
  <si>
    <t>гр.17</t>
  </si>
  <si>
    <t>гр.18</t>
  </si>
  <si>
    <t>гр.19</t>
  </si>
  <si>
    <t xml:space="preserve">Расходные обязательства муниципальных районов </t>
  </si>
  <si>
    <t>РМ</t>
  </si>
  <si>
    <t xml:space="preserve">Расходные обязательства, связанные с реализацией вопросов местного значения муниципальных районов и полномочий органов местного самоуправления по решению вопросов местного значения </t>
  </si>
  <si>
    <t>РМ-А</t>
  </si>
  <si>
    <t>РМ-А-0100</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</si>
  <si>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</si>
  <si>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</si>
  <si>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</si>
  <si>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Федеральный закон от 02.03.2007 № 25-ФЗ "О муниципальной службе в Российской Федерации"</t>
  </si>
  <si>
    <t>Ст.22;Пункт 2</t>
  </si>
  <si>
    <t>01.06.2007 - не установ</t>
  </si>
  <si>
    <t>Решение Северо-Енисейского районного Совета депутатов  от 06.05.2011 № 290-19 "Об утверждении Положения об Управлении образования администрации Северо-Енисейского района"</t>
  </si>
  <si>
    <t>06.05.2011 - не установ</t>
  </si>
  <si>
    <t>01.01.2006 - не установ</t>
  </si>
  <si>
    <t>Федеральный закон от 06.10.2003 № 131-ФЗ "Об общих принципах организации местного самоуправления в Российской Федерации"</t>
  </si>
  <si>
    <t>Ст.18;Пункт 2</t>
  </si>
  <si>
    <t>01.01.2009 - не установ</t>
  </si>
  <si>
    <t>Решение Северо-Енисейского районного Совета депутатов  от 23.12.2011 № 420-28и "Об утверждении Положения о Контрольно-счетной комиссии Северо-Енисейского района"</t>
  </si>
  <si>
    <t>01.01.2012 - не установ</t>
  </si>
  <si>
    <t>01.01.2008 - не установ</t>
  </si>
  <si>
    <t xml:space="preserve">Постановление Правительства РФ от 31.12.2008 № 1089 "О дополнительных мероприятиях, направленных на снижение напряженности на рынке труда субъектов Российской Федерации"   </t>
  </si>
  <si>
    <t>01.01.2013 - не установ</t>
  </si>
  <si>
    <t>РМ-А-0300</t>
  </si>
  <si>
    <t>0502</t>
  </si>
  <si>
    <t xml:space="preserve">Постановление  администрации Красноярского  края от 24.09.2001 № 670-п "О государственном регулировании цен (тарифов) в крае" </t>
  </si>
  <si>
    <t>14.10.2001 - не установ</t>
  </si>
  <si>
    <t>Федеральный закон от 30.12.2004 № 210-ФЗ "Об основах регулирования тарифов организаций коммунального комплекса"</t>
  </si>
  <si>
    <t>Ст.5;Пункт 2;П/пункт 4</t>
  </si>
  <si>
    <t>Ст.17;Пункт 1;П/пункт 4.1</t>
  </si>
  <si>
    <t>РМ-А-0600</t>
  </si>
  <si>
    <t>1202</t>
  </si>
  <si>
    <t>Ст.17;Пункт 1;П/пункт 7</t>
  </si>
  <si>
    <t>01.01.2011 - не установ</t>
  </si>
  <si>
    <t>РМ-А-0800</t>
  </si>
  <si>
    <t>Ст.7</t>
  </si>
  <si>
    <t>Ст.15;Пункт 1;П/пункт 1</t>
  </si>
  <si>
    <t>Ст.8</t>
  </si>
  <si>
    <t>РМ-А-1000</t>
  </si>
  <si>
    <t>Ст.15;Пункт 1;П/пункт 3</t>
  </si>
  <si>
    <t>Федеральный закон от 21.07.2007 № 185-ФЗ "О Фонде содействия реформированию жилищно-коммунального хозяйства"</t>
  </si>
  <si>
    <t>Ст.14</t>
  </si>
  <si>
    <t>07.08.2007 - не установ</t>
  </si>
  <si>
    <t>Закон Красноярского края от 26.05.2009 № 8-3290 "О порядке разграничения имущества между муниципальными образованиями края"</t>
  </si>
  <si>
    <t>20.06.2009 - не установ</t>
  </si>
  <si>
    <t>Постановление Правительства РФ от 13.10.1997 № 1301 "О государственном учете жилищного фонда в Российской Федерации"</t>
  </si>
  <si>
    <t>30.10.1997 -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</si>
  <si>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</si>
  <si>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</si>
  <si>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Федеральный закон от 21.12.2001 № 178-ФЗ "О приватизации государственного и муниципального имущества"</t>
  </si>
  <si>
    <t>Ст.3</t>
  </si>
  <si>
    <t>28.04.2002 - не установ</t>
  </si>
  <si>
    <t>РМ-А-1100</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</si>
  <si>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</si>
  <si>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24.05.1999 - не установ</t>
  </si>
  <si>
    <t>Ст.5</t>
  </si>
  <si>
    <t>Ст.15;Пункт 1;П/пункт 4</t>
  </si>
  <si>
    <t>Постановление Правительства РФ от 23.05.2006 № 307 "О порядке предоставления коммунальных услуг гражданам"</t>
  </si>
  <si>
    <t>09.06.2000 - не установ</t>
  </si>
  <si>
    <t>РМ-А-1200</t>
  </si>
  <si>
    <t>0408, 0409, 0412</t>
  </si>
  <si>
    <t>Постановление Правительства Красноярского края от 12.03.2013 № 83-п "Об утверждении долгосрочной целевой программы "Повышение безопасности дорожного движения в Красноярском крае" на 2013-2015 годы"</t>
  </si>
  <si>
    <t>16.04.2013 - 31.12.2015</t>
  </si>
  <si>
    <t>Ст.15;Пункт 1;П/пункт 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</si>
  <si>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</si>
  <si>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 не установ</t>
  </si>
  <si>
    <t>Ст.34</t>
  </si>
  <si>
    <t>Ст.6;Пункт 8</t>
  </si>
  <si>
    <t>Постановление Правительства Красноярского края от 18.10.2011 № 628-п "Об утверждении долгосрочной целевой программы "Дороги Красноярья" на 2012-2016 годы"</t>
  </si>
  <si>
    <t>01.01.2012 - 31.12.2016</t>
  </si>
  <si>
    <t>РМ-А-1300</t>
  </si>
  <si>
    <t>0408</t>
  </si>
  <si>
    <t>Ст.15;Пункт 1;П/пункт 6</t>
  </si>
  <si>
    <t>Закон Красноярского края от 09.12.2010 № 11-5424 "О транспортном обслуживании населения в Красноярском крае"</t>
  </si>
  <si>
    <t>08.01.2011 - не установ</t>
  </si>
  <si>
    <t>РМ-А-1500</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</si>
  <si>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</si>
  <si>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Ст.9;Пункт 1;П/пункт "и"</t>
  </si>
  <si>
    <t>01.03.2000 - не установ</t>
  </si>
  <si>
    <t>Ст.15;Пункт 1;П/пункт 7</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</si>
  <si>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</si>
  <si>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Ст.11</t>
  </si>
  <si>
    <t>03.12.2001 - не установ</t>
  </si>
  <si>
    <t>Федеральный закон от 21.12.1994 № 68-ФЗ "О защите населения и территорий от чрезвычайных ситуаций природного и техногенного характера"</t>
  </si>
  <si>
    <t>Ст.11;Пункт 2</t>
  </si>
  <si>
    <t>24.12.1994 - не установ</t>
  </si>
  <si>
    <t>01.01.2012 - 31.12.2014</t>
  </si>
  <si>
    <t>РМ-А-2200</t>
  </si>
  <si>
    <t>Ст.15;Пункт 1;П/пункт 15</t>
  </si>
  <si>
    <t>Закон Красноярского края от 04.12.2008 № 7-2542 "О регулировании земельных отношений в Красноярском крае"</t>
  </si>
  <si>
    <t>04.01.2009 - не установ</t>
  </si>
  <si>
    <t>РМ-А-2400</t>
  </si>
  <si>
    <t>0113</t>
  </si>
  <si>
    <t>Ст.15;Пункт 1;П/пункт 16</t>
  </si>
  <si>
    <t>РМ-А-2500</t>
  </si>
  <si>
    <t>Закон Красноярского края от 24.04.1997 № 13-487 "О семейных (родовых) захоронениях на территории Красноярского края"</t>
  </si>
  <si>
    <t>18.05.1997 - не установ</t>
  </si>
  <si>
    <t>Ст.15;Пункт 1;П/пункт 17</t>
  </si>
  <si>
    <t xml:space="preserve">Федеральный закон от 12.01.1996 № 8-ФЗ "О погребении и похоронном деле"  </t>
  </si>
  <si>
    <t>Ст.9;Пункт 3</t>
  </si>
  <si>
    <t>15.01.1996 - не установ</t>
  </si>
  <si>
    <t>РМ-А-2600</t>
  </si>
  <si>
    <t>Ст.15;Пункт 1;П/пункт 18</t>
  </si>
  <si>
    <t>РМ-А-2700</t>
  </si>
  <si>
    <t>0801</t>
  </si>
  <si>
    <t>Постановление Правительства Красноярского края от 20.12.2012 № 689-п "Об утверждении долгосрочной целевой программы "Культура Красноярья" на 2013-2015 годы"</t>
  </si>
  <si>
    <t>05.01.2013 - 31.12.2015</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</si>
  <si>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</si>
  <si>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</si>
  <si>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Закон Красноярского края от 17.05.1999 № 6-400 "О библиотечном деле в Красноярском крае"</t>
  </si>
  <si>
    <t>Ст.9</t>
  </si>
  <si>
    <t>27.06.1999 - не установ</t>
  </si>
  <si>
    <t>Федеральный закон от 29.12.1994 № 78-ФЗ "О библиотечном деле"</t>
  </si>
  <si>
    <t>Ст.10</t>
  </si>
  <si>
    <t>02.01.1995 - не установ</t>
  </si>
  <si>
    <t>Ст.15;Пункт 1;П/пункт 19</t>
  </si>
  <si>
    <t>РМ-А-2800</t>
  </si>
  <si>
    <t>Закон Красноярского края от 28.06.2007 № 2-190 "О культуре"</t>
  </si>
  <si>
    <t>Ст.10;Пункт 1;П/пункт "б"</t>
  </si>
  <si>
    <t>31.07.2007 - не установ</t>
  </si>
  <si>
    <t>Ст.15;Пункт 1;П/пункт 19.1</t>
  </si>
  <si>
    <t>Ст.22</t>
  </si>
  <si>
    <t xml:space="preserve">Закон РФ от 09.10.1992 № 3612-1 "Основы законодательства Российской Федерации о культуре" </t>
  </si>
  <si>
    <t>17.11.1992 - не установ</t>
  </si>
  <si>
    <t>РМ-А-3100</t>
  </si>
  <si>
    <t>Постановление Правительства Красноярского края от 13.10.2011 № 594-п "Об утверждении долгосрочной целевой программы "О территориальном планировании, градостроительном зонировании и документации по планировке территории Красноярского края" на 2012-2014 годы"</t>
  </si>
  <si>
    <t>1.2.</t>
  </si>
  <si>
    <t>Расходные обязательства, возникшие в результате принятия нормативных правовых актов органов местного самоуправления, предусматривающих предоставление межбюджетных трансфертов другим бюджетам бюджетной системы Российской Федерации</t>
  </si>
  <si>
    <t>РМ-Б</t>
  </si>
  <si>
    <t xml:space="preserve">Постановление администрации Северо- Енисейского района от 16.07.2015 № 396-п «Об утверждении Положения  об оплате труда работников муниципального бюджетного физкультурно-оздоровительного учреждения "Бассейн "Аяхта" Северо-Енисейского района" </t>
  </si>
  <si>
    <t>24.07.2015 - не установ</t>
  </si>
  <si>
    <t xml:space="preserve">Постановление администрации Северо-Енисейского района от 21.10.2013 № 527-п «Об утверждении муниципальной программы «Система социальной защиты граждан в  Северо-Енисейском районе» </t>
  </si>
  <si>
    <t>Решение Северо-Енисейского районного Совета депутатов  от 05.03.2010 № 697-60 "Об оплате труда муниципальных служащих Северо-Енисейского района, выборных и иных должностных лиц местного самоуправления Северо-Енисейского района"</t>
  </si>
  <si>
    <t>Решение Северо-Енисейского районного Совета депутатов от 29.09.2015  № 30-3  «О субсидии на финансовое обеспечение затрат, связанных с оказанием населению услуг теплоснабжения в части возмещения затрат по устройству и содержанию участка автозимника, связанных с доставкой котельно-печного топлива на отопительный сезон 2017-2018 годов в 2017 году»</t>
  </si>
  <si>
    <t>01.01.2017 - 31.12.2017</t>
  </si>
  <si>
    <t>01.01.2018 - 31.12.2018</t>
  </si>
  <si>
    <t>Решение Северо-Енисейского районного Совета депутатов от 11 сентября 2013  № 719-56 "О субсидии на возмещение затрат, связанных  с реализацией населе-нию района продуктов питания в части затрат по доставке в Северо-Енисейский район указанных продуктов (включая транспортно-заготовительные расходы)"</t>
  </si>
  <si>
    <t>Решение Северо-Енисейского районного Совета депутатов  от 17.12.2010 № 203-14 "О создании отдела социальной защиты населения администрации Северо-Енисейского района в качестве отраслевого (функционального) органа администрации района с правами юридического лица"</t>
  </si>
  <si>
    <t>01.01.2016-31.12.2016</t>
  </si>
  <si>
    <t xml:space="preserve">Постановление администрации Северо-Енисейского района от 29.10.2013 № 567-п «Об утверждении муниципальной программы «Управление муниципальным имуществом»   </t>
  </si>
  <si>
    <t>1.4.7.</t>
  </si>
  <si>
    <t>1.4.5.</t>
  </si>
  <si>
    <t>1.1.5</t>
  </si>
  <si>
    <t>01.01.2017-31.12.2017</t>
  </si>
  <si>
    <t>06.05.2011- не устан.</t>
  </si>
  <si>
    <t>13.10.2006 - не устан.</t>
  </si>
  <si>
    <t>РМ-А-0500</t>
  </si>
  <si>
    <t>01.01.2019 - 31.12.2019</t>
  </si>
  <si>
    <t>01.01.2014 - 31.12.2019</t>
  </si>
  <si>
    <t>ст.14,15</t>
  </si>
  <si>
    <t>Ст.26.3</t>
  </si>
  <si>
    <t>ст 17 п.1 пп 3)</t>
  </si>
  <si>
    <t>01.01.2004 - не установ.</t>
  </si>
  <si>
    <t>Решение Северо-Енисейского районного Совета депутатов от 16.05.2012 № 493-34 «Об утверждении Положения  о  системе оплаты труда работников  муниципальных  учреждений культуры»</t>
  </si>
  <si>
    <t>0105</t>
  </si>
  <si>
    <t>0707</t>
  </si>
  <si>
    <t>0501, 1003</t>
  </si>
  <si>
    <t>Постановление администрации Северо-Енисейского района  от 29.12.2016 № 928-П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</si>
  <si>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0412</t>
  </si>
  <si>
    <t>11.02.2017 - не установ</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</si>
  <si>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t>
  </si>
  <si>
    <t>Распоряжение Управления образования администрации Северо-Енисейского района от 26.12.2016 № 259 "Об утверждении муниципальных заданий на оказание муниципальных услуг (выполнение работ) муниципальными бюджетными образовательными учреждениями Северо-Енисейского района на 2017 и плановый период 2018-2019 годы"</t>
  </si>
  <si>
    <t>01.01.2017 - 31.12.2019</t>
  </si>
  <si>
    <t>Приказ Управления культуры, молодежной политики и спорта администрации Северо-Енисейского района от 22.12.2016 № 126 "Об утверждении муниципальных заданий на 2017 год и плановый период 2018 и 2019 годов по муниципальным услугам (работам) оказываемым (выполняемым) муниципальными бюджетными учреждениями, в отношении которых Управление культуры, молодежной политики и спорта администрации Северо-Енисейского района осущестляет функции и полномочия главного распорядителя бюджетных средств"</t>
  </si>
  <si>
    <t>Приказ отдела физической культуры, спорта и молодежной политики администрации Северо-Енисейского района от 23.12.2016 № 20-ос "Об утверждении муниципальных заданий на 2017 год и плпновый период 2018 и 2019 годов по муниципальным услугам (работам) оказываемым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t>
  </si>
  <si>
    <t>Постановление администрации Северо-Енисейского района от  25.10.2016 № 719-п "О создании муниципального казенного учреждения "Спортивный комплекс Северо-Енисейского района "Нерика""</t>
  </si>
  <si>
    <t>25.10.2016 - не установ.</t>
  </si>
  <si>
    <t>Распоряжение администрации Северо-Енисейского района от 18.05.2017 № 577-ос "О финансовом обеспечении (возмещении) затрат в связи с производством (реализацией) товаров, выполнением работ, оказанием услуг, связанных с эксплуатацией и обслуживанием имущества, находящегося в муниципальной собственности Северо-Енисейского района"</t>
  </si>
  <si>
    <t>Распоряжение администрации Северо-Енисейского района от 18.05.2017 № 578-ос "О возмещении фактически понесенных затрат в связи с производством (реализацией) товаров, выполнением работ, оказанием услуг, связанных с эксплуатацией и обслуживанием имущества, находящегося в муниципальной собственности Северо-Енисейского района"</t>
  </si>
  <si>
    <t>08.07.2017-31.12.2017</t>
  </si>
  <si>
    <t>Решение Северо-Енисейского районнного Совета депутатов  от 06.07.2017 № 317-25 "Об осуществлении единовременной денежной выплаты Главы Северо-Енисейского района ко "Дню металлурга" пенсионерам Северо-Енисейского района в 2017 году"</t>
  </si>
  <si>
    <t>0412, 0505, 0804</t>
  </si>
  <si>
    <t>Постановление администрации Северо-Енисейского района от 15.06.2017 № 237-п "О создании муниципального казенного учреждения "Центр обслуживания муниципальных учреждений Северо-Енисейского роайона"</t>
  </si>
  <si>
    <t>15.06.2017 - не установ.</t>
  </si>
  <si>
    <t>Постановление администрации Северо-Енисейского района от 21.10.2013 № 514-п «Об утверждении муниципальной программы «Развитие местного самоуправления"</t>
  </si>
  <si>
    <t>21.09.2017-31.12.2017</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</si>
  <si>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t>
  </si>
  <si>
    <t>11.02.2017 - не установлено</t>
  </si>
  <si>
    <t>Постановление администрации Северо-Енисейского района от  30.09.2013 года № 470-п «Об утверждении Положения  об оплате труда работников муниципального казенного учреждения «Северо-Енисейская муниципальная информационная служба"</t>
  </si>
  <si>
    <t>Постановление администрации Северо-Енисейского района от 20.02.2017 № 52-п "Об утверждении Положения об оплате труда работников муниципальных образовательных учреждений Северо-Енисейского района"</t>
  </si>
  <si>
    <t>21.02.2017 - не установ.</t>
  </si>
  <si>
    <t>11.02.2017 - не установ.</t>
  </si>
  <si>
    <t>1.3.25</t>
  </si>
  <si>
    <t>0412, 1003, 1006</t>
  </si>
  <si>
    <t>0412, 0502</t>
  </si>
  <si>
    <t>0701, 0702, 0703, 0707, 0709, 1006</t>
  </si>
  <si>
    <t>01.01.2014 - 31.12.2020</t>
  </si>
  <si>
    <t>01.01.2014-31.12.2020</t>
  </si>
  <si>
    <t>01.01.2020 - 31.12.2020</t>
  </si>
  <si>
    <t>01.01.2018-31.12.2018</t>
  </si>
  <si>
    <t>Постановление администрации Северо-Енисейского района  от 29.12.2017 № 527-П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</si>
  <si>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Приказ Отдела культуры администрации Северо-Енисейского района от 12.12.2018 № 153 "Об утверждении муниципальных заданий на 2018 год и плановый период 2019 и 2020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t>
  </si>
  <si>
    <t>0502, 0503</t>
  </si>
  <si>
    <t>0801, 0804</t>
  </si>
  <si>
    <t>0405, 0412</t>
  </si>
  <si>
    <t>0314, 0412, 0503</t>
  </si>
  <si>
    <t>01.01.2018 - 31.12.2020</t>
  </si>
  <si>
    <t>18.05.2017 - 31.12.2017</t>
  </si>
  <si>
    <t>Приказ отдела физической культуры, спорта и молодежной политики администрации Северо-Енисейского района от 18.12.2017 № 102/3-ос "Об утверждении муниципальных заданий на 2018 год и плпновый период 2019 и 2020 годов по муниципальным услугам (работам) оказываемым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t>
  </si>
  <si>
    <t>Распоряжение Управления образования администрации Северо-Енисейского района от 14.12.2017 № 236 "Об утверждении муниципальных заданий на  на оказание муниципальных услуг (выполнение работ) муниципальными бюджетными образовательными учреждениями Северо-Енисейского района на 2018 и плановый период 2019-2020 годы"</t>
  </si>
  <si>
    <t>01.01.2018 - 31.12.2208</t>
  </si>
  <si>
    <t>Постановление администрации Северо-Енисейского района  от 29.12.2017 № 527-п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</si>
  <si>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Постановление администрации Северо-Енисейского района  от 29.12.2016 № 928-п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</si>
  <si>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Решение Северо-Енисейского районного Совета депутатов от 17.12.2013 № 783-59 «Об учреждении Отдела культуры администрации Северо-Енисейского района в качестве отраслевого (функционального) органа администрации Северо-Енисейского района с правами юридического лица»</t>
  </si>
  <si>
    <t>01.06.2012 - 10.02.2017</t>
  </si>
  <si>
    <t>Решение Северо-Енисейского районного Совета депу-татов от 11.09.2013  № 722-56 "О субсидии на возмещение затрат теплоснабжающих организаций, осуществляющих производство и (или) реализацию тепловой  энергии, не включенных в тарифы на коммунальные услуги вследствие ограничения их роста"</t>
  </si>
  <si>
    <t>Решение Северо-Енисейского районного Совета депу-татов от 22.10.2013  № 735-57 "О субсидии на возмещение затрат теплоснабжающих организаций, осуществляющих производство и (или) реализацию топлива твердого (швырок всех групп пород)"</t>
  </si>
  <si>
    <t>Решение Северо-Енисейского районного Совета депутатов от 20.10.2015  № 28-3 «О субсидии на финансовое обеспечение затрат, связанных с оказанием населению услуг водоснабжения в части возмещения затрат по доставке воды автомобильным транспортом от центральной водокачки к водоразборным колонкам и на содержание водоразборных колонок в гп Северо-Енисейский»</t>
  </si>
  <si>
    <t>Решение Северо-Енисейского районного Совета депу-татов от 11.09.2013  № 721-56 "О субсидии на возмещение затрат теплоснабжающих и энергосбытовых  организаций, осуществляющих производство и (или) реализацию тепловой и электрической энергии, не включенных в тарифы на коммунальные услуги вследствие ограничения их роста, в части доставки ко-тельно-печного топлива"</t>
  </si>
  <si>
    <t>Решение Северо-Енисейского районного Совета депутатов от 10.10.2016  № 176-14  «О субсидии на возмещение фактически понесенных затрат в связи с выполнением работ по устройству и содержанию участка автозимника, связанного с доставкой котельно-печного топлива для оказания населению услуг теплоснабжения в 2019 году»</t>
  </si>
  <si>
    <t>Решение Северо-Енисейского районного Совета депутатов от 21.09.2017  № 347-28  «О субсидии на возмещение фактически понесенных затрат в связи с выполнением работ по устройству и содержанию участка автозимника, связанного с доставкой котельно-печного топлива для оказания населению услуг теплоснабжения в 2020 году»</t>
  </si>
  <si>
    <t>Решение Северо-Енисейского районного Совета депу-татов от 20.10.2015  № 31-3  «О субсидии на  возмещение затрат по устройству и содержанию участка автозимника, связанных с доставкой котельно-печного топлива в 2018 году»</t>
  </si>
  <si>
    <t xml:space="preserve">Решение Северо-Енисейского районного Совета депутатов  от 09.07.2018 № 468-40 "О субсидии на финансовое обеспечение (возмещение) затрат в связи с производством (реализацией) товаров, выполнением  работ, оказанием услуг в связи с осуществлением уставной деятельности юридических лиц в сфере использования объектов животного  мира в Северо-Енисейском муниципальном районе" </t>
  </si>
  <si>
    <t>10.07.2018 - 31.12.2018</t>
  </si>
  <si>
    <t xml:space="preserve">Решение Северо-Енисейского районного Совета депутатов  от 09.07.2018 № 465-40 "О субсидии на финансовое обеспечение (возмещение) затрат в связи с производством (реализацией) товаров, выполнением  работ, оказанием услуг в связи с осуществлением уставной деятельности юридических лиц в сфере торговли" </t>
  </si>
  <si>
    <t>20.08.2018-31.12.2018</t>
  </si>
  <si>
    <t>Решение Северо-Енисейского районнного Совета депутатов  от 17.08.2017 № 489-40 "О субсидии на формирование (увеличение) уставного фонда муниципальных унитарных предприятий за счет предоставляемых из бюджета Северо-Енисейского района денежных средств"</t>
  </si>
  <si>
    <t>Решение Северо-Енисейского районнного Совета депутатов  от 18.06.2017 № 453-39 "О субсидии на формирование (увеличение) уставного фонда муниципальных унитарных предприятий за счет предоставляемых из бюджета Северо-Енисейского района денежных средств"</t>
  </si>
  <si>
    <t>19.06.2018-31.12.2018</t>
  </si>
  <si>
    <t xml:space="preserve">Исполнители Красовская И.Ю., Ковтун Т.В.   </t>
  </si>
  <si>
    <t>Решение Северо-Енисейского районного Совета депутатов от 27.09.2018 № 513-41 «О субсидии на возмещение недополученных доходов, связанных с оказанием населению района транспортных услуг и организации транспортного обслуживания населения в границах Северо-Енисейского района в части возмещения недополученных доходов, возникающих у перевозчиков при исполнении муниципальной программы регулярных пассажирских перевозок автомобильным транспортом общего пользования по маршрутам с небольшой интенсивностью пассажиропотоков в условиях регулирования тарифов»</t>
  </si>
  <si>
    <t>01.01.2020 - 31.12.2021</t>
  </si>
  <si>
    <t>01.01.2019 - 31.12.2021</t>
  </si>
  <si>
    <t>Решение Северо-Енисейского районного Совета депутатов от 27.09.2018 № 512-41 «О субсидии на финансовое обеспечение затрат, связанных с организацией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Северо-Енисейского района в части содержания полигонов твердых коммунальных отходов»</t>
  </si>
  <si>
    <t>Условно утвержденные расходы на первый и второй годы планового периода в соответствии с решением о местном бюджете</t>
  </si>
  <si>
    <t>х</t>
  </si>
  <si>
    <t>0104, 0113, 0412, 0501, 0502</t>
  </si>
  <si>
    <t>0111, 0309, 0310</t>
  </si>
  <si>
    <t>0309</t>
  </si>
  <si>
    <t>субвенции бюджетам муниципальных образований края на осуществление государственных полномочий по первичному воинскому учету на территориях, где отсутствуют военные комиссариаты, в соответствии с Федеральным законом от 28 марта 1998 года № 53-ФЗ "О воинской обязанности и военной службе"</t>
  </si>
  <si>
    <t xml:space="preserve">0102, 0103, 0104, 0106, 0111, 0113, 0804, 1002, 1006, 1105 </t>
  </si>
  <si>
    <t xml:space="preserve">Функционирование органов местного самоуправления </t>
  </si>
  <si>
    <t>Создание муниципальных предприятий</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</si>
  <si>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</si>
  <si>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</si>
  <si>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</si>
  <si>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 xml:space="preserve">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t>
  </si>
  <si>
    <t xml:space="preserve"> Обслуживание муниципального долга</t>
  </si>
  <si>
    <t xml:space="preserve">Владение, пользование и распоряжение имуществом, находящимся в муниципальной собственности муниципального района </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</si>
  <si>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</si>
  <si>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 </t>
  </si>
  <si>
    <t>Участие в предупреждении и ликвидации последствий чрезвычайных ситуаций на территории муниципального района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</si>
  <si>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</si>
  <si>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 xml:space="preserve">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</si>
  <si>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 xml:space="preserve">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</si>
  <si>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 xml:space="preserve">Формирование и содержание муниципального архива, включая хранение архивных фондов поселений </t>
  </si>
  <si>
    <t xml:space="preserve">Содержание мест захоронения, организация ритуальных услуг </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</si>
  <si>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</si>
  <si>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</si>
  <si>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</si>
  <si>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 xml:space="preserve"> Создание, содержание и организация деятельности аварийно-спасательных служб и (или) аварийно-спасательных формирований</t>
  </si>
  <si>
    <t xml:space="preserve">Создание условий для расширения рынка сельскохозяйственной продукции, сырья и продовольствия, содействие развития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</si>
  <si>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 xml:space="preserve">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 </t>
  </si>
  <si>
    <t xml:space="preserve">Организация и осуществление мероприятий межпоселенческого характера по работе с детьми и молодежью </t>
  </si>
  <si>
    <t xml:space="preserve">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</si>
  <si>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Полномочия в сфере водоснабжения и водоотведения, предусмотренными Федеральным законом "О водоснабжении и водоотведении”</t>
  </si>
  <si>
    <t>Субвенции бюджетам муниципальных образований на финансирование расходов по социальному обслуживанию населения,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16 декабря 2014 года № 7-3023 «Об организации социального обслуживания граждан в Красноярском крае»),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</si>
  <si>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бесплатного проезда детей и лиц, сопровождающих организованные группы детей, до места нахождения загородных оздоровительных лагерей и обратно (в соответствии с Законом края от 7 июля 2009 года № 8-3618 «Об обеспечении прав детей на отдых, оздоровление и занятость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</si>
  <si>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социальной защиты населения, обеспечивающих решение вопросов социальной поддержки и социального обслуживания населения»)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</si>
  <si>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</si>
  <si>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</si>
  <si>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выделения денежных средств на осуществление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</si>
  <si>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</si>
  <si>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</si>
  <si>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 в соответствии с Федеральным законом от 20 августа 2004 года № 113-ФЗ "О присяжных заседателях федеральных судов общей юрисдикции в Российской Федерации"</t>
  </si>
  <si>
    <t>Субвенции бюджетам муниципальных образований края на реализацию Закона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</si>
  <si>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Субвенции бюджетам муниципальных образований края на реализацию Закона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</si>
  <si>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 xml:space="preserve">Субвенции бюджетам муниципальных образований края на реализацию Закона края от 21 декабря 2010 года № 11-5564 "О наделении органов местного самоуправления государственными полномочиями в области архивного дела" </t>
  </si>
  <si>
    <t>Субвенции бюджетам муниципальных образований края на реализацию Закона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энергосберегающих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</si>
  <si>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образований края на реализацию Закона края от 13 июня 2013 года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</si>
  <si>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Субвенция на реализацию Закона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уведомлений регистрации коллективных договоров и территориальных соглашений и контроля за их выполнением»</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</si>
  <si>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</si>
  <si>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</si>
  <si>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</si>
  <si>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</si>
  <si>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</si>
  <si>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районов и городских округов края на выполнение государственных полномочий по подготовке и проведению Всероссийской сельскохозяйственной переписи 2016 года по министерству сельского хозяйства Красноярского края в рамках непрограммных расходов отдельных органов исполнительной власти</t>
  </si>
  <si>
    <t>Субвенции бюджетам муниципальных образований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федерального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«Развития образования»</t>
  </si>
  <si>
    <t>Субвенции бюджетам муниципальных образований на организацию отдыха детей в каникулярное время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</si>
  <si>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Субвенция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«Развития образования»</t>
  </si>
  <si>
    <t>Создание музеев муниципального района</t>
  </si>
  <si>
    <t>Обеспечение жилыми помещениями, организация строительства муниципального жилого фонда, создание условий для жилищного строительства, улучшение жилищных условий</t>
  </si>
  <si>
    <t>Предоставление доплаты за выслугу лет к трудовой пенсии мцниципальным служащим за счет средств местного бюджета</t>
  </si>
  <si>
    <t>Предоставление субсидий муниципальным унитарным предприятиям жилищно-коммунального хозяйства</t>
  </si>
  <si>
    <t>Организация функционирования жилищно-коммунального хозяйства</t>
  </si>
  <si>
    <t>Создание условий для массового отдыха жителей и организация обустройства мест массового отдыха населения</t>
  </si>
  <si>
    <t>1.4.13.</t>
  </si>
  <si>
    <t xml:space="preserve">Дополнительные меры социальной поддержки и социальной помощи для отдельных категорий граждан </t>
  </si>
  <si>
    <t>Организация  электро-, тепло-, водоснабжения населения, снабжение населения в пределах полномочий, установленных законодательством Российской Федерации</t>
  </si>
  <si>
    <t>Решение Северо-Енисейского районного Совета депутатов от 10.10.2016 № 160-14 "О создании Отдела физической культуры, спорта и молодежной политики администрации Северо-Енисейского района с правами юридического лица"</t>
  </si>
  <si>
    <t>11.10.2016 - не установ.</t>
  </si>
  <si>
    <t>10.02.2017 - не установлен</t>
  </si>
  <si>
    <t>10.02.2017 - не установ</t>
  </si>
  <si>
    <t>01.01.2014 - 31.12.2021</t>
  </si>
  <si>
    <t>Решение Северо-Енисейского районного Совета депутатов от 21.09.2017 № 348-28 "О субсидии на финансовое обеспечение затрат по единовременной оплате платы за право заключения охотхозяйственного соглашения, заключаемого на основании долгосрочной лицензии на пользование объектами животного мира на охотничьих угодьях, необходимых для осуществления пользования животным миром с Северо-Енисейском районе общей площадью 3 313 324 гектара, указанных в договорах о предоставлении в пользование территорий или акваторий, из расчета ставки платы в размере 1 рубль за гектар охотничьего угодья без проведения аукциона на срок сорок девять лет, в 2017 году"</t>
  </si>
  <si>
    <t>01.01.2014-31.12.2021</t>
  </si>
  <si>
    <t>Решение Северо-Енисейского районного Совета депутатов от 11.09.2013  № 720-56 «О субсидии на финансовое обеспечение затрат, связанных с оказанием населению услуг теплоснабжения в части затрат по приобретению (закупу) котельно-печного топлива"</t>
  </si>
  <si>
    <t>01.01..2016 - 31.12.2021</t>
  </si>
  <si>
    <t>Решение Северо-Енисейского районного Совета депутатов от 11.09.2013 № 718-56 "О субсидии возмещение фактически понесенных затрат, связанных с организацией благоустройства территории района в части освещения улиц"</t>
  </si>
  <si>
    <t>Реестр расходных обязательств муниципального образования Северо-Енисейский район на 25.12.2018 года</t>
  </si>
  <si>
    <t>решение Северо-Енисейского районного Совета депутатов от  25.12.2018  № 568-44 «О субсидии на возмещение фактически понесенных затрат,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 осуществляющих реализацию товаров первой необходимости»</t>
  </si>
  <si>
    <t>01.01.2019-31.12.2019</t>
  </si>
  <si>
    <t>Решение Северо-Енисейского районного Совета депутатов от  25.12.2018  №  569-44 «О субсидии на финансовое обеспечение затрат в целях формирования (увеличения) уставного фонда муниципальных предприятий для осуществления ими уставной деятельности»</t>
  </si>
  <si>
    <t xml:space="preserve">И. о. руководителя Финансового управления администрации Северо-Енисейского района  </t>
  </si>
  <si>
    <t>Т.А.Новосёлова</t>
  </si>
  <si>
    <t>01.01..2016 - 31.12.2017</t>
  </si>
  <si>
    <t>01.01.2014 - 31.12.2017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</si>
</sst>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419]mm\.dd\.yyyy"/>
    <numFmt numFmtId="165" formatCode="0.0"/>
    <numFmt numFmtId="166" formatCode="[$-10419]#,##0.0"/>
    <numFmt numFmtId="167" formatCode="dd/mm/yy;@"/>
    <numFmt numFmtId="168" formatCode="#,##0.0"/>
    <numFmt numFmtId="169" formatCode="?"/>
  </numFmts>
  <fonts count="17" x14ac:knownFonts="1">
    <font>
      <sz val="10"/>
      <name val="Arial"/>
    </font>
    <font>
      <sz val="10"/>
      <color indexed="8"/>
      <name val="Arial"/>
      <family val="2"/>
      <charset val="204"/>
    </font>
    <font>
      <sz val="7"/>
      <color indexed="8"/>
      <name val="Arial Narrow"/>
      <family val="2"/>
      <charset val="204"/>
    </font>
    <font>
      <b/>
      <sz val="11.95"/>
      <color indexed="8"/>
      <name val="Arial"/>
      <family val="2"/>
      <charset val="204"/>
    </font>
    <font>
      <b/>
      <sz val="10"/>
      <color indexed="8"/>
      <name val="Arial"/>
      <family val="2"/>
      <charset val="204"/>
    </font>
    <font>
      <sz val="9"/>
      <color indexed="8"/>
      <name val="Arial Narrow"/>
      <family val="2"/>
      <charset val="204"/>
    </font>
    <font>
      <sz val="8"/>
      <color indexed="8"/>
      <name val="Arial Narrow"/>
      <family val="2"/>
      <charset val="204"/>
    </font>
    <font>
      <sz val="8"/>
      <color indexed="8"/>
      <name val="Arial"/>
      <family val="2"/>
      <charset val="204"/>
    </font>
    <font>
      <sz val="9"/>
      <color indexed="8"/>
      <name val="Arial"/>
      <family val="2"/>
      <charset val="204"/>
    </font>
    <font>
      <sz val="9"/>
      <color indexed="8"/>
      <name val="Arial Narrow"/>
      <family val="2"/>
      <charset val="204"/>
    </font>
    <font>
      <sz val="8"/>
      <name val="Arial Narrow"/>
      <family val="2"/>
      <charset val="204"/>
    </font>
    <font>
      <sz val="9"/>
      <name val="Arial Narrow"/>
      <family val="2"/>
      <charset val="204"/>
    </font>
    <font>
      <sz val="12"/>
      <name val="Times New Roman"/>
      <family val="1"/>
      <charset val="204"/>
    </font>
    <font>
      <sz val="9"/>
      <name val="Arial"/>
      <family val="2"/>
      <charset val="204"/>
    </font>
    <font>
      <sz val="8"/>
      <name val="Arial"/>
      <family val="2"/>
      <charset val="204"/>
    </font>
    <font>
      <sz val="10"/>
      <name val="Times New Roman"/>
      <family val="1"/>
      <charset val="204"/>
    </font>
    <font>
      <sz val="10"/>
      <name val="Arial"/>
      <family val="2"/>
      <charset val="204"/>
    </font>
  </fonts>
  <fills count="7">
    <fill>
      <patternFill patternType="none"/>
    </fill>
    <fill>
      <patternFill patternType="gray125"/>
    </fill>
    <fill>
      <patternFill patternType="solid">
        <fgColor indexed="43"/>
        <bgColor indexed="0"/>
      </patternFill>
    </fill>
    <fill>
      <patternFill patternType="solid">
        <fgColor indexed="41"/>
        <bgColor indexed="0"/>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73">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8"/>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8"/>
      </top>
      <bottom style="thin">
        <color indexed="8"/>
      </bottom>
      <diagonal/>
    </border>
    <border>
      <left style="thin">
        <color indexed="8"/>
      </left>
      <right style="thin">
        <color indexed="8"/>
      </right>
      <top style="thin">
        <color indexed="64"/>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bottom/>
      <diagonal/>
    </border>
    <border>
      <left style="thin">
        <color indexed="8"/>
      </left>
      <right/>
      <top style="thin">
        <color indexed="8"/>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8"/>
      </left>
      <right style="thin">
        <color indexed="8"/>
      </right>
      <top style="thin">
        <color indexed="8"/>
      </top>
      <bottom style="thin">
        <color indexed="64"/>
      </bottom>
      <diagonal/>
    </border>
  </borders>
  <cellStyleXfs count="1">
    <xf numFmtId="0" fontId="0" fillId="0" borderId="0"/>
  </cellStyleXfs>
  <cellXfs count="1173">
    <xf numFmtId="0" fontId="0" fillId="0" borderId="0" xfId="0"/>
    <xf numFmtId="0" fontId="5" fillId="0" borderId="1" xfId="0" applyFont="1" applyBorder="1" applyAlignment="1" applyProtection="1">
      <alignment horizontal="center"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5" fillId="0" borderId="4" xfId="0" applyFont="1" applyBorder="1" applyAlignment="1" applyProtection="1">
      <alignment horizontal="center" vertical="top" wrapText="1" readingOrder="1"/>
      <protection locked="0"/>
    </xf>
    <xf numFmtId="0" fontId="5" fillId="0" borderId="5" xfId="0" applyFont="1" applyBorder="1" applyAlignment="1" applyProtection="1">
      <alignment horizontal="center" vertical="top" wrapText="1" readingOrder="1"/>
      <protection locked="0"/>
    </xf>
    <xf numFmtId="0" fontId="0" fillId="0" borderId="6" xfId="0" applyBorder="1" applyAlignment="1" applyProtection="1">
      <alignment vertical="top" wrapText="1"/>
      <protection locked="0"/>
    </xf>
    <xf numFmtId="0" fontId="5" fillId="0" borderId="7" xfId="0" applyFont="1" applyBorder="1" applyAlignment="1" applyProtection="1">
      <alignment horizontal="center" vertical="top" wrapText="1" readingOrder="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6" fillId="0" borderId="4" xfId="0" applyFont="1" applyBorder="1" applyAlignment="1" applyProtection="1">
      <alignment horizontal="center" vertical="top" wrapText="1" readingOrder="1"/>
      <protection locked="0"/>
    </xf>
    <xf numFmtId="0" fontId="7" fillId="0" borderId="4" xfId="0" applyFont="1" applyBorder="1" applyAlignment="1" applyProtection="1">
      <alignment horizontal="center" vertical="top" wrapText="1" readingOrder="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13" xfId="0"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8" fillId="0" borderId="0" xfId="0" applyFont="1" applyAlignment="1" applyProtection="1">
      <alignment horizontal="center" vertical="top" wrapText="1" readingOrder="1"/>
      <protection locked="0"/>
    </xf>
    <xf numFmtId="0" fontId="7" fillId="0" borderId="2" xfId="0" applyFont="1" applyBorder="1" applyAlignment="1" applyProtection="1">
      <alignment horizontal="center" vertical="top" wrapText="1" readingOrder="1"/>
      <protection locked="0"/>
    </xf>
    <xf numFmtId="0" fontId="0" fillId="0" borderId="2" xfId="0" applyBorder="1" applyAlignment="1" applyProtection="1">
      <alignment vertical="distributed" wrapText="1"/>
      <protection locked="0"/>
    </xf>
    <xf numFmtId="0" fontId="0" fillId="2" borderId="3"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0" fontId="0" fillId="3" borderId="10"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0" borderId="0" xfId="0" applyBorder="1" applyAlignment="1" applyProtection="1">
      <alignment vertical="top" wrapText="1"/>
      <protection locked="0"/>
    </xf>
    <xf numFmtId="0" fontId="11" fillId="0" borderId="13" xfId="0" applyFont="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11" fillId="0" borderId="21" xfId="0" applyFont="1" applyBorder="1" applyAlignment="1" applyProtection="1">
      <alignment horizontal="center" vertical="top" wrapText="1"/>
      <protection locked="0"/>
    </xf>
    <xf numFmtId="0" fontId="11" fillId="0" borderId="20"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0" fillId="2" borderId="13" xfId="0" applyFill="1" applyBorder="1" applyAlignment="1" applyProtection="1">
      <alignment vertical="top" wrapText="1"/>
      <protection locked="0"/>
    </xf>
    <xf numFmtId="0" fontId="12" fillId="0" borderId="0" xfId="0" applyFont="1"/>
    <xf numFmtId="0" fontId="11" fillId="4" borderId="23" xfId="0" applyFont="1" applyFill="1" applyBorder="1" applyAlignment="1" applyProtection="1">
      <alignment horizontal="left" vertical="top" wrapText="1" readingOrder="1"/>
      <protection locked="0"/>
    </xf>
    <xf numFmtId="0" fontId="11" fillId="0" borderId="7" xfId="0" applyFont="1" applyBorder="1" applyAlignment="1">
      <alignment horizontal="left" vertical="distributed" readingOrder="1"/>
    </xf>
    <xf numFmtId="0" fontId="13" fillId="0" borderId="0" xfId="0" applyFont="1" applyAlignment="1">
      <alignment horizontal="left" readingOrder="1"/>
    </xf>
    <xf numFmtId="0" fontId="13" fillId="2" borderId="11" xfId="0" applyFont="1" applyFill="1" applyBorder="1" applyAlignment="1" applyProtection="1">
      <alignment horizontal="left" vertical="top" wrapText="1" readingOrder="1"/>
      <protection locked="0"/>
    </xf>
    <xf numFmtId="0" fontId="13" fillId="2" borderId="8" xfId="0" applyFont="1" applyFill="1" applyBorder="1" applyAlignment="1" applyProtection="1">
      <alignment horizontal="left" vertical="top" wrapText="1" readingOrder="1"/>
      <protection locked="0"/>
    </xf>
    <xf numFmtId="0" fontId="13" fillId="2" borderId="9" xfId="0" applyFont="1" applyFill="1" applyBorder="1" applyAlignment="1" applyProtection="1">
      <alignment horizontal="left" vertical="top" wrapText="1" readingOrder="1"/>
      <protection locked="0"/>
    </xf>
    <xf numFmtId="0" fontId="13" fillId="2" borderId="0" xfId="0" applyFont="1" applyFill="1" applyBorder="1" applyAlignment="1" applyProtection="1">
      <alignment horizontal="left" vertical="top" wrapText="1" readingOrder="1"/>
      <protection locked="0"/>
    </xf>
    <xf numFmtId="0" fontId="13" fillId="2" borderId="6" xfId="0" applyFont="1" applyFill="1" applyBorder="1" applyAlignment="1" applyProtection="1">
      <alignment horizontal="left" vertical="top" wrapText="1" readingOrder="1"/>
      <protection locked="0"/>
    </xf>
    <xf numFmtId="0" fontId="13" fillId="0" borderId="26" xfId="0" applyFont="1" applyBorder="1" applyAlignment="1" applyProtection="1">
      <alignment horizontal="left" vertical="top" wrapText="1" readingOrder="1"/>
      <protection locked="0"/>
    </xf>
    <xf numFmtId="0" fontId="13" fillId="0" borderId="18" xfId="0" applyFont="1" applyBorder="1" applyAlignment="1" applyProtection="1">
      <alignment horizontal="left" vertical="top" wrapText="1" readingOrder="1"/>
      <protection locked="0"/>
    </xf>
    <xf numFmtId="0" fontId="11" fillId="0" borderId="13"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protection locked="0"/>
    </xf>
    <xf numFmtId="0" fontId="11" fillId="0" borderId="23" xfId="0" applyFont="1" applyBorder="1" applyAlignment="1" applyProtection="1">
      <alignment horizontal="center" vertical="top" wrapText="1"/>
      <protection locked="0"/>
    </xf>
    <xf numFmtId="0" fontId="11" fillId="4" borderId="16" xfId="0" applyFont="1" applyFill="1" applyBorder="1" applyAlignment="1" applyProtection="1">
      <alignment vertical="top" wrapText="1"/>
      <protection locked="0"/>
    </xf>
    <xf numFmtId="0" fontId="11" fillId="4" borderId="31" xfId="0" applyFont="1" applyFill="1" applyBorder="1" applyAlignment="1" applyProtection="1">
      <alignment vertical="top" wrapText="1"/>
      <protection locked="0"/>
    </xf>
    <xf numFmtId="0" fontId="11" fillId="4" borderId="32" xfId="0" applyFont="1" applyFill="1" applyBorder="1" applyAlignment="1" applyProtection="1">
      <alignment vertical="top" wrapText="1"/>
      <protection locked="0"/>
    </xf>
    <xf numFmtId="0" fontId="5" fillId="0" borderId="5" xfId="0" applyFont="1" applyBorder="1" applyAlignment="1" applyProtection="1">
      <alignment vertical="top" wrapText="1" readingOrder="1"/>
      <protection locked="0"/>
    </xf>
    <xf numFmtId="0" fontId="0" fillId="0" borderId="0" xfId="0" applyBorder="1" applyAlignment="1">
      <alignment vertical="distributed"/>
    </xf>
    <xf numFmtId="0" fontId="11" fillId="0" borderId="2" xfId="0" applyFont="1" applyBorder="1" applyAlignment="1" applyProtection="1">
      <alignment vertical="top" wrapText="1"/>
      <protection locked="0"/>
    </xf>
    <xf numFmtId="0" fontId="11" fillId="0" borderId="2" xfId="0" applyFont="1"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0" fillId="0" borderId="0" xfId="0" applyBorder="1"/>
    <xf numFmtId="0" fontId="0" fillId="0" borderId="26" xfId="0" applyBorder="1" applyAlignment="1" applyProtection="1">
      <alignment vertical="top" wrapText="1"/>
      <protection locked="0"/>
    </xf>
    <xf numFmtId="0" fontId="13" fillId="0" borderId="32" xfId="0" applyFont="1" applyBorder="1" applyAlignment="1">
      <alignment horizontal="left" vertical="top" wrapText="1" readingOrder="1"/>
    </xf>
    <xf numFmtId="0" fontId="11" fillId="0" borderId="9" xfId="0" applyFont="1" applyBorder="1" applyAlignment="1">
      <alignment horizontal="left" vertical="top" wrapText="1" readingOrder="1"/>
    </xf>
    <xf numFmtId="0" fontId="0" fillId="0" borderId="28" xfId="0" applyBorder="1" applyAlignment="1" applyProtection="1">
      <alignment vertical="distributed" wrapText="1"/>
      <protection locked="0"/>
    </xf>
    <xf numFmtId="0" fontId="0" fillId="0" borderId="29" xfId="0" applyBorder="1" applyAlignment="1" applyProtection="1">
      <alignment vertical="distributed"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165" fontId="0" fillId="0" borderId="26" xfId="0" applyNumberFormat="1" applyBorder="1" applyAlignment="1" applyProtection="1">
      <alignment vertical="top" wrapText="1"/>
      <protection locked="0"/>
    </xf>
    <xf numFmtId="0" fontId="5" fillId="0" borderId="13" xfId="0" applyFont="1" applyBorder="1" applyAlignment="1" applyProtection="1">
      <alignment vertical="top" wrapText="1" readingOrder="1"/>
      <protection locked="0"/>
    </xf>
    <xf numFmtId="0" fontId="13" fillId="0" borderId="5" xfId="0" applyFont="1" applyBorder="1" applyAlignment="1" applyProtection="1">
      <alignment vertical="top" wrapText="1" readingOrder="1"/>
      <protection locked="0"/>
    </xf>
    <xf numFmtId="0" fontId="13" fillId="0" borderId="9" xfId="0" applyFont="1" applyBorder="1" applyAlignment="1" applyProtection="1">
      <alignment vertical="top" wrapText="1" readingOrder="1"/>
      <protection locked="0"/>
    </xf>
    <xf numFmtId="0" fontId="0" fillId="0" borderId="1" xfId="0" applyBorder="1" applyAlignment="1" applyProtection="1">
      <alignment vertical="top" wrapText="1"/>
      <protection locked="0"/>
    </xf>
    <xf numFmtId="49" fontId="11" fillId="0" borderId="1" xfId="0" applyNumberFormat="1" applyFont="1" applyBorder="1" applyAlignment="1" applyProtection="1">
      <alignment vertical="top" wrapText="1"/>
      <protection locked="0"/>
    </xf>
    <xf numFmtId="0" fontId="0" fillId="2" borderId="18" xfId="0" applyFill="1" applyBorder="1" applyAlignment="1" applyProtection="1">
      <alignment vertical="top" wrapText="1"/>
      <protection locked="0"/>
    </xf>
    <xf numFmtId="0" fontId="0" fillId="2" borderId="19" xfId="0" applyFill="1" applyBorder="1" applyAlignment="1" applyProtection="1">
      <alignment vertical="top" wrapText="1"/>
      <protection locked="0"/>
    </xf>
    <xf numFmtId="0" fontId="0" fillId="2" borderId="17"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15" xfId="0" applyFill="1" applyBorder="1" applyAlignment="1" applyProtection="1">
      <alignment vertical="top" wrapText="1"/>
      <protection locked="0"/>
    </xf>
    <xf numFmtId="0" fontId="13" fillId="0" borderId="0" xfId="0" applyFont="1" applyBorder="1" applyAlignment="1" applyProtection="1">
      <alignment vertical="top" wrapText="1" readingOrder="1"/>
      <protection locked="0"/>
    </xf>
    <xf numFmtId="0" fontId="11" fillId="0" borderId="23" xfId="0" applyFont="1" applyBorder="1" applyAlignment="1">
      <alignment horizontal="left" readingOrder="1"/>
    </xf>
    <xf numFmtId="0" fontId="11" fillId="0" borderId="23" xfId="0" applyFont="1" applyBorder="1" applyAlignment="1">
      <alignment vertical="top" wrapText="1"/>
    </xf>
    <xf numFmtId="0" fontId="13" fillId="4" borderId="23" xfId="0" applyFont="1" applyFill="1" applyBorder="1" applyAlignment="1" applyProtection="1">
      <alignment horizontal="left" vertical="top" wrapText="1" readingOrder="1"/>
      <protection locked="0"/>
    </xf>
    <xf numFmtId="0" fontId="5" fillId="0" borderId="39" xfId="0" applyFont="1" applyBorder="1" applyAlignment="1" applyProtection="1">
      <alignment vertical="top" wrapText="1" readingOrder="1"/>
      <protection locked="0"/>
    </xf>
    <xf numFmtId="0" fontId="0" fillId="0" borderId="38" xfId="0" applyBorder="1"/>
    <xf numFmtId="0" fontId="0" fillId="0" borderId="28" xfId="0" applyBorder="1"/>
    <xf numFmtId="0" fontId="13" fillId="4" borderId="13" xfId="0" applyFont="1" applyFill="1" applyBorder="1" applyAlignment="1" applyProtection="1">
      <alignment vertical="top" wrapText="1" readingOrder="1"/>
      <protection locked="0"/>
    </xf>
    <xf numFmtId="0" fontId="13" fillId="4" borderId="6" xfId="0" applyFont="1" applyFill="1" applyBorder="1" applyAlignment="1" applyProtection="1">
      <alignment vertical="top" wrapText="1" readingOrder="1"/>
      <protection locked="0"/>
    </xf>
    <xf numFmtId="0" fontId="13" fillId="0" borderId="28" xfId="0" applyFont="1" applyBorder="1" applyAlignment="1" applyProtection="1">
      <alignment vertical="top" wrapText="1" readingOrder="1"/>
      <protection locked="0"/>
    </xf>
    <xf numFmtId="0" fontId="13" fillId="0" borderId="18" xfId="0" applyFont="1" applyBorder="1" applyAlignment="1" applyProtection="1">
      <alignment vertical="top" wrapText="1" readingOrder="1"/>
      <protection locked="0"/>
    </xf>
    <xf numFmtId="0" fontId="11" fillId="0" borderId="0" xfId="0" applyFont="1" applyBorder="1" applyAlignment="1" applyProtection="1">
      <alignment vertical="top" wrapText="1" readingOrder="1"/>
      <protection locked="0"/>
    </xf>
    <xf numFmtId="0" fontId="13" fillId="2" borderId="13" xfId="0" applyFont="1" applyFill="1" applyBorder="1" applyAlignment="1" applyProtection="1">
      <alignment horizontal="left" vertical="top" wrapText="1" readingOrder="1"/>
      <protection locked="0"/>
    </xf>
    <xf numFmtId="0" fontId="0" fillId="0" borderId="23" xfId="0" applyBorder="1" applyAlignment="1" applyProtection="1">
      <alignment vertical="top" wrapText="1"/>
      <protection locked="0"/>
    </xf>
    <xf numFmtId="0" fontId="11" fillId="0" borderId="23" xfId="0" applyFont="1" applyBorder="1" applyAlignment="1" applyProtection="1">
      <alignment vertical="top" wrapText="1" readingOrder="1"/>
      <protection locked="0"/>
    </xf>
    <xf numFmtId="0" fontId="11" fillId="0" borderId="23" xfId="0" applyFont="1" applyBorder="1" applyAlignment="1">
      <alignment horizontal="left" vertical="top" readingOrder="1"/>
    </xf>
    <xf numFmtId="0" fontId="11" fillId="4" borderId="0" xfId="0" applyFont="1" applyFill="1"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11" fillId="5" borderId="23" xfId="0" applyFont="1" applyFill="1" applyBorder="1" applyAlignment="1" applyProtection="1">
      <alignment vertical="top" wrapText="1"/>
      <protection locked="0"/>
    </xf>
    <xf numFmtId="165" fontId="11" fillId="5" borderId="23" xfId="0" applyNumberFormat="1" applyFont="1" applyFill="1" applyBorder="1" applyAlignment="1" applyProtection="1">
      <alignment vertical="top" wrapText="1"/>
      <protection locked="0"/>
    </xf>
    <xf numFmtId="0" fontId="5" fillId="5" borderId="23" xfId="0" applyNumberFormat="1" applyFont="1" applyFill="1" applyBorder="1" applyAlignment="1" applyProtection="1">
      <alignment horizontal="left" vertical="top" wrapText="1"/>
    </xf>
    <xf numFmtId="0" fontId="11" fillId="5" borderId="33" xfId="0" applyFont="1" applyFill="1" applyBorder="1" applyAlignment="1" applyProtection="1">
      <alignment vertical="top" wrapText="1"/>
      <protection locked="0"/>
    </xf>
    <xf numFmtId="0" fontId="11" fillId="5" borderId="32" xfId="0" applyFont="1" applyFill="1" applyBorder="1" applyAlignment="1" applyProtection="1">
      <alignment vertical="top" wrapText="1"/>
      <protection locked="0"/>
    </xf>
    <xf numFmtId="0" fontId="11" fillId="0" borderId="26" xfId="0" applyFont="1" applyBorder="1" applyAlignment="1" applyProtection="1">
      <alignment vertical="top" wrapText="1"/>
      <protection locked="0"/>
    </xf>
    <xf numFmtId="0" fontId="11" fillId="5" borderId="16" xfId="0" applyFont="1" applyFill="1" applyBorder="1" applyAlignment="1" applyProtection="1">
      <alignment vertical="top" wrapText="1"/>
      <protection locked="0"/>
    </xf>
    <xf numFmtId="0" fontId="11" fillId="5" borderId="16" xfId="0" applyFont="1" applyFill="1" applyBorder="1"/>
    <xf numFmtId="165" fontId="11" fillId="5" borderId="32" xfId="0" applyNumberFormat="1" applyFont="1" applyFill="1"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38" xfId="0" applyBorder="1" applyAlignment="1" applyProtection="1">
      <alignment vertical="top" wrapText="1"/>
      <protection locked="0"/>
    </xf>
    <xf numFmtId="0" fontId="13" fillId="2" borderId="26" xfId="0" applyFont="1" applyFill="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10" fillId="0" borderId="2"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xf numFmtId="0" fontId="0" fillId="0" borderId="0" xfId="0" applyBorder="1" applyAlignment="1" applyProtection="1">
      <alignment vertical="top" wrapText="1"/>
      <protection locked="0"/>
    </xf>
    <xf numFmtId="0" fontId="11" fillId="0" borderId="26" xfId="0" applyFont="1" applyBorder="1" applyAlignment="1" applyProtection="1">
      <alignment vertical="top" wrapText="1" readingOrder="1"/>
      <protection locked="0"/>
    </xf>
    <xf numFmtId="168" fontId="0" fillId="0" borderId="0" xfId="0" applyNumberFormat="1"/>
    <xf numFmtId="14" fontId="11" fillId="0" borderId="33" xfId="0" applyNumberFormat="1" applyFont="1" applyBorder="1" applyAlignment="1">
      <alignment horizontal="center" vertical="top" wrapText="1"/>
    </xf>
    <xf numFmtId="14" fontId="11" fillId="0" borderId="30" xfId="0" applyNumberFormat="1" applyFont="1" applyBorder="1" applyAlignment="1">
      <alignment horizontal="center" vertical="top" wrapText="1"/>
    </xf>
    <xf numFmtId="14" fontId="11" fillId="0" borderId="32" xfId="0" applyNumberFormat="1" applyFont="1" applyBorder="1" applyAlignment="1">
      <alignment horizontal="center" vertical="top" wrapText="1"/>
    </xf>
    <xf numFmtId="14" fontId="11" fillId="0" borderId="49" xfId="0" applyNumberFormat="1" applyFont="1" applyBorder="1" applyAlignment="1">
      <alignment horizontal="center" vertical="top" wrapText="1"/>
    </xf>
    <xf numFmtId="14" fontId="11" fillId="0" borderId="48" xfId="0" applyNumberFormat="1" applyFont="1" applyBorder="1" applyAlignment="1">
      <alignment horizontal="center" vertical="top" wrapText="1"/>
    </xf>
    <xf numFmtId="14" fontId="11" fillId="0" borderId="54" xfId="0" applyNumberFormat="1" applyFont="1" applyBorder="1" applyAlignment="1">
      <alignment horizontal="center" vertical="top" wrapText="1"/>
    </xf>
    <xf numFmtId="0" fontId="11" fillId="0" borderId="12" xfId="0" applyFont="1" applyBorder="1" applyAlignment="1" applyProtection="1">
      <alignment horizontal="left" vertical="top" wrapText="1" readingOrder="1"/>
      <protection locked="0"/>
    </xf>
    <xf numFmtId="0" fontId="5" fillId="0" borderId="5" xfId="0" applyFont="1" applyBorder="1" applyAlignment="1" applyProtection="1">
      <alignment vertical="top" wrapText="1" readingOrder="1"/>
      <protection locked="0"/>
    </xf>
    <xf numFmtId="0" fontId="11" fillId="0" borderId="23" xfId="0" applyFont="1"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0" fillId="0" borderId="0" xfId="0"/>
    <xf numFmtId="0" fontId="0" fillId="2" borderId="13"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9" xfId="0" applyBorder="1" applyAlignment="1" applyProtection="1">
      <alignment vertical="top" wrapText="1"/>
      <protection locked="0"/>
    </xf>
    <xf numFmtId="0" fontId="0" fillId="0" borderId="0" xfId="0" applyBorder="1"/>
    <xf numFmtId="0" fontId="0" fillId="0" borderId="36" xfId="0" applyBorder="1" applyAlignment="1" applyProtection="1">
      <alignment vertical="top" wrapText="1"/>
      <protection locked="0"/>
    </xf>
    <xf numFmtId="0" fontId="0" fillId="2" borderId="28" xfId="0" applyFill="1" applyBorder="1" applyAlignment="1" applyProtection="1">
      <alignment vertical="top" wrapText="1"/>
      <protection locked="0"/>
    </xf>
    <xf numFmtId="0" fontId="0" fillId="2" borderId="29" xfId="0" applyFill="1" applyBorder="1" applyAlignment="1" applyProtection="1">
      <alignment vertical="top" wrapText="1"/>
      <protection locked="0"/>
    </xf>
    <xf numFmtId="0" fontId="13" fillId="2" borderId="27" xfId="0" applyFont="1" applyFill="1" applyBorder="1" applyAlignment="1" applyProtection="1">
      <alignment horizontal="left" vertical="top" wrapText="1" readingOrder="1"/>
      <protection locked="0"/>
    </xf>
    <xf numFmtId="49" fontId="11" fillId="0" borderId="23" xfId="0" applyNumberFormat="1" applyFont="1" applyBorder="1" applyAlignment="1" applyProtection="1">
      <alignment horizontal="center" vertical="top" wrapText="1"/>
      <protection locked="0"/>
    </xf>
    <xf numFmtId="165" fontId="11" fillId="0" borderId="23" xfId="0" applyNumberFormat="1" applyFont="1" applyBorder="1" applyAlignment="1" applyProtection="1">
      <alignment horizontal="center" vertical="top" wrapText="1"/>
      <protection locked="0"/>
    </xf>
    <xf numFmtId="0" fontId="0" fillId="0" borderId="28" xfId="0" applyBorder="1"/>
    <xf numFmtId="0" fontId="0" fillId="0" borderId="40"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19" xfId="0" applyBorder="1"/>
    <xf numFmtId="0" fontId="13" fillId="0" borderId="0" xfId="0" applyFont="1" applyBorder="1" applyAlignment="1">
      <alignment horizontal="left" readingOrder="1"/>
    </xf>
    <xf numFmtId="0" fontId="0" fillId="0" borderId="18" xfId="0" applyBorder="1"/>
    <xf numFmtId="0" fontId="0" fillId="0" borderId="0" xfId="0"/>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Border="1"/>
    <xf numFmtId="0" fontId="0" fillId="0" borderId="0" xfId="0"/>
    <xf numFmtId="0" fontId="11" fillId="0" borderId="23" xfId="0" applyFont="1" applyBorder="1" applyAlignment="1" applyProtection="1">
      <alignment horizontal="center" vertical="top" wrapText="1"/>
      <protection locked="0"/>
    </xf>
    <xf numFmtId="0" fontId="11" fillId="0" borderId="23" xfId="0"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49" fontId="0" fillId="0" borderId="7" xfId="0" applyNumberFormat="1"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0" xfId="0" applyBorder="1" applyAlignment="1" applyProtection="1">
      <alignment vertical="top" wrapText="1"/>
      <protection locked="0"/>
    </xf>
    <xf numFmtId="0" fontId="13" fillId="0" borderId="8"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xf numFmtId="49" fontId="11" fillId="0" borderId="5" xfId="0" applyNumberFormat="1"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Border="1"/>
    <xf numFmtId="0" fontId="0" fillId="0" borderId="39" xfId="0" applyBorder="1" applyAlignment="1" applyProtection="1">
      <alignment vertical="top" wrapText="1"/>
      <protection locked="0"/>
    </xf>
    <xf numFmtId="0" fontId="0" fillId="0" borderId="36" xfId="0" applyBorder="1" applyAlignment="1" applyProtection="1">
      <alignment vertical="top" wrapText="1"/>
      <protection locked="0"/>
    </xf>
    <xf numFmtId="0" fontId="11" fillId="0" borderId="3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5" fillId="0" borderId="9"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11" fillId="0" borderId="16" xfId="0" applyFont="1" applyBorder="1" applyAlignment="1" applyProtection="1">
      <alignment horizontal="center" vertical="top" wrapText="1"/>
      <protection locked="0"/>
    </xf>
    <xf numFmtId="0" fontId="11" fillId="0" borderId="23" xfId="0" applyFont="1" applyBorder="1" applyAlignment="1" applyProtection="1">
      <alignment horizontal="center" vertical="top" wrapText="1"/>
      <protection locked="0"/>
    </xf>
    <xf numFmtId="0" fontId="11" fillId="0" borderId="23"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xf numFmtId="0" fontId="0" fillId="2" borderId="6" xfId="0" applyFill="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0" fillId="2" borderId="13" xfId="0" applyFill="1" applyBorder="1" applyAlignment="1" applyProtection="1">
      <alignment vertical="top" wrapText="1"/>
      <protection locked="0"/>
    </xf>
    <xf numFmtId="0" fontId="11" fillId="0" borderId="23" xfId="0" applyFont="1" applyBorder="1" applyAlignment="1" applyProtection="1">
      <alignment vertical="top" wrapText="1"/>
      <protection locked="0"/>
    </xf>
    <xf numFmtId="0" fontId="0" fillId="0" borderId="0" xfId="0"/>
    <xf numFmtId="49" fontId="11" fillId="0" borderId="23" xfId="0" applyNumberFormat="1" applyFont="1" applyBorder="1" applyAlignment="1">
      <alignment wrapText="1"/>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11" fillId="0" borderId="3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11" fillId="0" borderId="16" xfId="0" applyFont="1" applyBorder="1" applyAlignment="1" applyProtection="1">
      <alignment horizontal="center" vertical="top" wrapText="1"/>
      <protection locked="0"/>
    </xf>
    <xf numFmtId="0" fontId="11" fillId="0" borderId="23" xfId="0" applyFont="1" applyBorder="1" applyAlignment="1" applyProtection="1">
      <alignment vertical="top" wrapText="1"/>
      <protection locked="0"/>
    </xf>
    <xf numFmtId="0" fontId="5" fillId="0" borderId="25" xfId="0" applyFont="1" applyBorder="1" applyAlignment="1" applyProtection="1">
      <alignment vertical="top" wrapText="1" readingOrder="1"/>
      <protection locked="0"/>
    </xf>
    <xf numFmtId="0" fontId="11" fillId="0" borderId="23" xfId="0" applyFont="1" applyBorder="1" applyAlignment="1" applyProtection="1">
      <alignment horizontal="center" vertical="top" wrapText="1"/>
      <protection locked="0"/>
    </xf>
    <xf numFmtId="0" fontId="11" fillId="0" borderId="6" xfId="0" applyFont="1" applyBorder="1" applyAlignment="1" applyProtection="1">
      <alignment vertical="top" wrapText="1"/>
      <protection locked="0"/>
    </xf>
    <xf numFmtId="0" fontId="11" fillId="0" borderId="0" xfId="0" applyFont="1"/>
    <xf numFmtId="0" fontId="13" fillId="0" borderId="7" xfId="0" applyFont="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165" fontId="13" fillId="0" borderId="7" xfId="0" applyNumberFormat="1"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2" xfId="0"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0" fillId="0" borderId="0" xfId="0"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36" xfId="0" applyBorder="1" applyAlignment="1" applyProtection="1">
      <alignment vertical="top" wrapText="1"/>
      <protection locked="0"/>
    </xf>
    <xf numFmtId="0" fontId="11" fillId="4" borderId="36" xfId="0" applyFont="1" applyFill="1" applyBorder="1" applyAlignment="1" applyProtection="1">
      <alignment vertical="top" wrapText="1"/>
      <protection locked="0"/>
    </xf>
    <xf numFmtId="49" fontId="11" fillId="4" borderId="25" xfId="0" applyNumberFormat="1" applyFont="1" applyFill="1" applyBorder="1" applyAlignment="1" applyProtection="1">
      <alignment vertical="top" wrapText="1"/>
      <protection locked="0"/>
    </xf>
    <xf numFmtId="0" fontId="11" fillId="4" borderId="25" xfId="0" applyFont="1" applyFill="1" applyBorder="1" applyAlignment="1" applyProtection="1">
      <alignment vertical="top" wrapText="1"/>
      <protection locked="0"/>
    </xf>
    <xf numFmtId="0" fontId="11" fillId="4" borderId="39" xfId="0" applyFont="1" applyFill="1" applyBorder="1" applyAlignment="1" applyProtection="1">
      <alignment horizontal="center" vertical="top" wrapText="1"/>
      <protection locked="0"/>
    </xf>
    <xf numFmtId="165" fontId="11" fillId="4" borderId="46" xfId="0" applyNumberFormat="1" applyFont="1" applyFill="1" applyBorder="1" applyAlignment="1" applyProtection="1">
      <alignment vertical="top" wrapText="1"/>
      <protection locked="0"/>
    </xf>
    <xf numFmtId="165" fontId="11" fillId="4" borderId="40" xfId="0" applyNumberFormat="1" applyFont="1" applyFill="1" applyBorder="1" applyAlignment="1" applyProtection="1">
      <alignment vertical="top" wrapText="1"/>
      <protection locked="0"/>
    </xf>
    <xf numFmtId="165" fontId="11" fillId="4" borderId="38" xfId="0" applyNumberFormat="1" applyFont="1" applyFill="1" applyBorder="1" applyAlignment="1" applyProtection="1">
      <alignment vertical="top" wrapText="1"/>
      <protection locked="0"/>
    </xf>
    <xf numFmtId="165" fontId="11" fillId="4" borderId="37" xfId="0" applyNumberFormat="1" applyFont="1"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29" xfId="0" applyBorder="1" applyAlignment="1" applyProtection="1">
      <alignment vertical="top" wrapText="1"/>
      <protection locked="0"/>
    </xf>
    <xf numFmtId="165" fontId="0" fillId="0" borderId="28" xfId="0" applyNumberFormat="1" applyBorder="1" applyAlignment="1" applyProtection="1">
      <alignment vertical="top" wrapText="1" readingOrder="1"/>
      <protection locked="0"/>
    </xf>
    <xf numFmtId="165" fontId="0" fillId="0" borderId="29" xfId="0" applyNumberFormat="1" applyBorder="1" applyAlignment="1" applyProtection="1">
      <alignment vertical="top" wrapText="1" readingOrder="1"/>
      <protection locked="0"/>
    </xf>
    <xf numFmtId="0" fontId="11" fillId="0" borderId="32" xfId="0" applyFont="1" applyBorder="1" applyAlignment="1" applyProtection="1">
      <alignment vertical="top" wrapText="1"/>
      <protection locked="0"/>
    </xf>
    <xf numFmtId="0" fontId="5" fillId="0" borderId="36" xfId="0" applyFont="1" applyBorder="1" applyAlignment="1" applyProtection="1">
      <alignment vertical="top" wrapText="1" readingOrder="1"/>
      <protection locked="0"/>
    </xf>
    <xf numFmtId="14" fontId="11" fillId="0" borderId="25" xfId="0" applyNumberFormat="1" applyFont="1" applyBorder="1" applyAlignment="1" applyProtection="1">
      <alignment vertical="top" wrapText="1"/>
      <protection locked="0"/>
    </xf>
    <xf numFmtId="0" fontId="11" fillId="0" borderId="23" xfId="0" applyFont="1" applyBorder="1" applyAlignment="1" applyProtection="1">
      <alignment vertical="distributed" wrapText="1" readingOrder="1"/>
      <protection locked="0"/>
    </xf>
    <xf numFmtId="0" fontId="11" fillId="0" borderId="16" xfId="0" applyFont="1" applyBorder="1"/>
    <xf numFmtId="0" fontId="11" fillId="0" borderId="16" xfId="0" applyFont="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11" fillId="4" borderId="37" xfId="0" applyFont="1" applyFill="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5" fillId="0" borderId="9" xfId="0" applyFont="1" applyBorder="1" applyAlignment="1" applyProtection="1">
      <alignment vertical="top" wrapText="1" readingOrder="1"/>
      <protection locked="0"/>
    </xf>
    <xf numFmtId="0" fontId="0" fillId="0" borderId="0" xfId="0"/>
    <xf numFmtId="0" fontId="0" fillId="0" borderId="0"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13" fillId="0" borderId="6"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5" fillId="0" borderId="8" xfId="0" applyFont="1" applyBorder="1" applyAlignment="1" applyProtection="1">
      <alignment vertical="top" wrapText="1" readingOrder="1"/>
      <protection locked="0"/>
    </xf>
    <xf numFmtId="0" fontId="5" fillId="0" borderId="23" xfId="0" applyFont="1" applyBorder="1" applyAlignment="1" applyProtection="1">
      <alignment vertical="top" wrapText="1" readingOrder="1"/>
      <protection locked="0"/>
    </xf>
    <xf numFmtId="0" fontId="0" fillId="0" borderId="23" xfId="0" applyBorder="1" applyAlignment="1" applyProtection="1">
      <alignment vertical="top" wrapText="1"/>
      <protection locked="0"/>
    </xf>
    <xf numFmtId="0" fontId="5" fillId="0" borderId="25" xfId="0" applyFont="1" applyBorder="1" applyAlignment="1" applyProtection="1">
      <alignment vertical="top" wrapText="1" readingOrder="1"/>
      <protection locked="0"/>
    </xf>
    <xf numFmtId="0" fontId="11" fillId="4" borderId="28"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0" borderId="23" xfId="0" applyFont="1" applyBorder="1" applyAlignment="1">
      <alignment wrapText="1"/>
    </xf>
    <xf numFmtId="0" fontId="10" fillId="0" borderId="23"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1" fillId="0" borderId="0" xfId="0" applyFont="1" applyBorder="1"/>
    <xf numFmtId="0" fontId="11" fillId="4" borderId="0" xfId="0" applyFont="1" applyFill="1" applyBorder="1" applyAlignment="1" applyProtection="1">
      <alignment horizontal="center" vertical="top" wrapText="1"/>
      <protection locked="0"/>
    </xf>
    <xf numFmtId="0" fontId="5" fillId="0" borderId="19" xfId="0"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165" fontId="0" fillId="0" borderId="13" xfId="0" applyNumberFormat="1" applyBorder="1" applyAlignment="1" applyProtection="1">
      <alignment vertical="top" wrapText="1"/>
      <protection locked="0"/>
    </xf>
    <xf numFmtId="165" fontId="0" fillId="0" borderId="6" xfId="0" applyNumberFormat="1" applyBorder="1" applyAlignment="1" applyProtection="1">
      <alignment vertical="top" wrapText="1"/>
      <protection locked="0"/>
    </xf>
    <xf numFmtId="165" fontId="0" fillId="0" borderId="11" xfId="0" applyNumberFormat="1" applyBorder="1" applyAlignment="1" applyProtection="1">
      <alignment vertical="top" wrapText="1"/>
      <protection locked="0"/>
    </xf>
    <xf numFmtId="165" fontId="0" fillId="0" borderId="9" xfId="0" applyNumberFormat="1" applyBorder="1" applyAlignment="1" applyProtection="1">
      <alignment vertical="top" wrapText="1"/>
      <protection locked="0"/>
    </xf>
    <xf numFmtId="0" fontId="11" fillId="0" borderId="36" xfId="0" applyFont="1" applyBorder="1" applyAlignment="1" applyProtection="1">
      <alignment horizontal="left" vertical="top" wrapText="1"/>
      <protection locked="0"/>
    </xf>
    <xf numFmtId="0" fontId="11" fillId="0" borderId="33"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165" fontId="5" fillId="0" borderId="1" xfId="0" applyNumberFormat="1" applyFont="1" applyBorder="1" applyAlignment="1" applyProtection="1">
      <alignment vertical="top" wrapText="1" readingOrder="1"/>
      <protection locked="0"/>
    </xf>
    <xf numFmtId="165" fontId="0" fillId="0" borderId="7" xfId="0" applyNumberFormat="1" applyBorder="1" applyAlignment="1" applyProtection="1">
      <alignment vertical="top" wrapText="1"/>
      <protection locked="0"/>
    </xf>
    <xf numFmtId="0" fontId="0" fillId="0" borderId="0" xfId="0"/>
    <xf numFmtId="0" fontId="5" fillId="0" borderId="9" xfId="0" applyFont="1" applyBorder="1" applyAlignment="1" applyProtection="1">
      <alignment vertical="top" wrapText="1" readingOrder="1"/>
      <protection locked="0"/>
    </xf>
    <xf numFmtId="49" fontId="0" fillId="0" borderId="5" xfId="0" applyNumberForma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165" fontId="0" fillId="0" borderId="27" xfId="0" applyNumberFormat="1" applyBorder="1" applyAlignment="1" applyProtection="1">
      <alignment vertical="top" wrapText="1"/>
      <protection locked="0"/>
    </xf>
    <xf numFmtId="165" fontId="5" fillId="0" borderId="25" xfId="0" applyNumberFormat="1" applyFont="1" applyBorder="1" applyAlignment="1" applyProtection="1">
      <alignment vertical="top" wrapText="1" readingOrder="1"/>
      <protection locked="0"/>
    </xf>
    <xf numFmtId="49" fontId="0" fillId="0" borderId="7" xfId="0" applyNumberFormat="1" applyBorder="1" applyAlignment="1" applyProtection="1">
      <alignment vertical="top" wrapText="1"/>
      <protection locked="0"/>
    </xf>
    <xf numFmtId="165" fontId="0" fillId="0" borderId="66" xfId="0" applyNumberFormat="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165" fontId="5" fillId="0" borderId="71" xfId="0" applyNumberFormat="1" applyFont="1" applyBorder="1" applyAlignment="1" applyProtection="1">
      <alignment vertical="top" wrapText="1" readingOrder="1"/>
      <protection locked="0"/>
    </xf>
    <xf numFmtId="165" fontId="0" fillId="0" borderId="57" xfId="0" applyNumberFormat="1" applyBorder="1" applyAlignment="1" applyProtection="1">
      <alignment vertical="top" wrapText="1"/>
      <protection locked="0"/>
    </xf>
    <xf numFmtId="165" fontId="0" fillId="0" borderId="58" xfId="0" applyNumberFormat="1" applyBorder="1" applyAlignment="1" applyProtection="1">
      <alignment vertical="top" wrapText="1"/>
      <protection locked="0"/>
    </xf>
    <xf numFmtId="49" fontId="5" fillId="0" borderId="1" xfId="0" applyNumberFormat="1" applyFont="1" applyBorder="1" applyAlignment="1" applyProtection="1">
      <alignment vertical="top" wrapText="1" readingOrder="1"/>
      <protection locked="0"/>
    </xf>
    <xf numFmtId="0" fontId="11" fillId="0" borderId="36" xfId="0" applyFont="1" applyBorder="1" applyAlignment="1" applyProtection="1">
      <alignment horizontal="center" vertical="top" wrapText="1"/>
      <protection locked="0"/>
    </xf>
    <xf numFmtId="165" fontId="0" fillId="0" borderId="0" xfId="0" applyNumberFormat="1"/>
    <xf numFmtId="0" fontId="5" fillId="0" borderId="9" xfId="0" applyFont="1" applyBorder="1" applyAlignment="1" applyProtection="1">
      <alignment vertical="top" wrapText="1" readingOrder="1"/>
      <protection locked="0"/>
    </xf>
    <xf numFmtId="0" fontId="0" fillId="0" borderId="0" xfId="0"/>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0" fillId="0" borderId="13"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0" fillId="0" borderId="0" xfId="0"/>
    <xf numFmtId="0" fontId="0" fillId="0" borderId="0"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xf numFmtId="0" fontId="11" fillId="4" borderId="28"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5" fillId="0" borderId="0" xfId="0" applyFont="1" applyBorder="1" applyAlignment="1" applyProtection="1">
      <alignment vertical="top" wrapText="1" readingOrder="1"/>
      <protection locked="0"/>
    </xf>
    <xf numFmtId="49" fontId="11" fillId="6" borderId="0" xfId="0" applyNumberFormat="1" applyFont="1" applyFill="1" applyAlignment="1">
      <alignment wrapText="1"/>
    </xf>
    <xf numFmtId="0" fontId="5" fillId="0" borderId="16" xfId="0" applyFont="1" applyBorder="1" applyAlignment="1" applyProtection="1">
      <alignment horizontal="left" vertical="top" wrapText="1" readingOrder="1"/>
      <protection locked="0"/>
    </xf>
    <xf numFmtId="0" fontId="13" fillId="0" borderId="26" xfId="0" applyFont="1" applyBorder="1" applyAlignment="1">
      <alignment vertical="distributed" readingOrder="1"/>
    </xf>
    <xf numFmtId="0" fontId="13" fillId="0" borderId="18" xfId="0" applyFont="1" applyBorder="1" applyAlignment="1">
      <alignment vertical="distributed" readingOrder="1"/>
    </xf>
    <xf numFmtId="0" fontId="13" fillId="0" borderId="15" xfId="0" applyFont="1" applyBorder="1" applyAlignment="1">
      <alignment vertical="distributed" readingOrder="1"/>
    </xf>
    <xf numFmtId="0" fontId="11" fillId="0" borderId="26" xfId="0" applyFont="1" applyBorder="1" applyAlignment="1">
      <alignment vertical="top" wrapText="1"/>
    </xf>
    <xf numFmtId="0" fontId="0" fillId="0" borderId="0" xfId="0" applyBorder="1" applyAlignment="1" applyProtection="1">
      <alignment vertical="distributed" wrapText="1"/>
      <protection locked="0"/>
    </xf>
    <xf numFmtId="0" fontId="11" fillId="0" borderId="2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0" fillId="0" borderId="0"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10" fillId="0" borderId="0" xfId="0" applyFont="1" applyBorder="1" applyAlignment="1" applyProtection="1">
      <alignment horizontal="left" vertical="top" wrapText="1"/>
      <protection locked="0"/>
    </xf>
    <xf numFmtId="0" fontId="13" fillId="0" borderId="13"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1"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7" xfId="0" applyBorder="1" applyAlignment="1" applyProtection="1">
      <alignment vertical="top" wrapText="1"/>
      <protection locked="0"/>
    </xf>
    <xf numFmtId="165" fontId="0" fillId="0" borderId="13" xfId="0" applyNumberFormat="1" applyBorder="1" applyAlignment="1" applyProtection="1">
      <alignment vertical="top" wrapText="1"/>
      <protection locked="0"/>
    </xf>
    <xf numFmtId="165" fontId="0" fillId="0" borderId="6" xfId="0" applyNumberFormat="1" applyBorder="1" applyAlignment="1" applyProtection="1">
      <alignment vertical="top" wrapText="1"/>
      <protection locked="0"/>
    </xf>
    <xf numFmtId="165" fontId="0" fillId="0" borderId="5" xfId="0" applyNumberFormat="1" applyBorder="1" applyAlignment="1" applyProtection="1">
      <alignment vertical="top" wrapText="1"/>
      <protection locked="0"/>
    </xf>
    <xf numFmtId="0" fontId="0" fillId="0" borderId="2" xfId="0" applyBorder="1"/>
    <xf numFmtId="0" fontId="5" fillId="0" borderId="13" xfId="0" applyFont="1" applyBorder="1" applyAlignment="1" applyProtection="1">
      <alignment vertical="top" wrapText="1" readingOrder="1"/>
      <protection locked="0"/>
    </xf>
    <xf numFmtId="0" fontId="13" fillId="0" borderId="13" xfId="0" applyFont="1" applyBorder="1" applyAlignment="1" applyProtection="1">
      <alignment vertical="top" wrapText="1"/>
      <protection locked="0"/>
    </xf>
    <xf numFmtId="0" fontId="11" fillId="0" borderId="3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165" fontId="11" fillId="0" borderId="33" xfId="0" applyNumberFormat="1" applyFont="1" applyBorder="1" applyAlignment="1" applyProtection="1">
      <alignment horizontal="center" vertical="top" wrapText="1"/>
      <protection locked="0"/>
    </xf>
    <xf numFmtId="165" fontId="11" fillId="0" borderId="32" xfId="0" applyNumberFormat="1" applyFont="1"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5" fillId="0" borderId="5" xfId="0" applyFont="1" applyBorder="1" applyAlignment="1" applyProtection="1">
      <alignment vertical="top" wrapText="1" readingOrder="1"/>
      <protection locked="0"/>
    </xf>
    <xf numFmtId="0" fontId="5" fillId="0" borderId="26" xfId="0" applyFont="1" applyBorder="1" applyAlignment="1" applyProtection="1">
      <alignment vertical="top" wrapText="1" readingOrder="1"/>
      <protection locked="0"/>
    </xf>
    <xf numFmtId="0" fontId="5" fillId="0" borderId="3"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10" fillId="0" borderId="0" xfId="0" applyFont="1" applyBorder="1" applyAlignment="1" applyProtection="1">
      <alignment horizontal="left" vertical="top" wrapText="1"/>
      <protection locked="0"/>
    </xf>
    <xf numFmtId="0" fontId="5" fillId="0" borderId="0" xfId="0" applyFont="1" applyBorder="1" applyAlignment="1" applyProtection="1">
      <alignment vertical="top" wrapText="1" readingOrder="1"/>
      <protection locked="0"/>
    </xf>
    <xf numFmtId="0" fontId="5" fillId="0" borderId="10" xfId="0" applyFont="1" applyBorder="1" applyAlignment="1" applyProtection="1">
      <alignment horizontal="left" vertical="top" wrapText="1" readingOrder="1"/>
      <protection locked="0"/>
    </xf>
    <xf numFmtId="0" fontId="5" fillId="0" borderId="1" xfId="0" applyFont="1" applyBorder="1" applyAlignment="1" applyProtection="1">
      <alignment horizontal="center" vertical="top" wrapText="1" readingOrder="1"/>
      <protection locked="0"/>
    </xf>
    <xf numFmtId="0" fontId="0" fillId="0" borderId="19" xfId="0" applyBorder="1" applyAlignment="1" applyProtection="1">
      <alignment vertical="top" wrapText="1"/>
      <protection locked="0"/>
    </xf>
    <xf numFmtId="0" fontId="0" fillId="0" borderId="0" xfId="0" applyBorder="1"/>
    <xf numFmtId="0" fontId="12" fillId="0" borderId="0" xfId="0" applyFont="1" applyAlignment="1">
      <alignment horizontal="left"/>
    </xf>
    <xf numFmtId="49" fontId="12" fillId="0" borderId="0" xfId="0" applyNumberFormat="1" applyFont="1" applyAlignment="1">
      <alignment horizontal="left" wrapText="1"/>
    </xf>
    <xf numFmtId="49" fontId="5" fillId="0" borderId="7" xfId="0" applyNumberFormat="1" applyFont="1" applyBorder="1" applyAlignment="1" applyProtection="1">
      <alignment vertical="top" wrapText="1" readingOrder="1"/>
      <protection locked="0"/>
    </xf>
    <xf numFmtId="0" fontId="0" fillId="0" borderId="0" xfId="0"/>
    <xf numFmtId="0" fontId="0" fillId="0" borderId="2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 xfId="0" applyBorder="1" applyAlignment="1" applyProtection="1">
      <alignment horizontal="left" vertical="top" wrapText="1"/>
      <protection locked="0"/>
    </xf>
    <xf numFmtId="49" fontId="5" fillId="0" borderId="5" xfId="0" applyNumberFormat="1" applyFont="1" applyBorder="1" applyAlignment="1" applyProtection="1">
      <alignment vertical="top" wrapText="1" readingOrder="1"/>
      <protection locked="0"/>
    </xf>
    <xf numFmtId="0" fontId="15" fillId="0" borderId="0" xfId="0" applyFont="1" applyAlignment="1">
      <alignment horizontal="left"/>
    </xf>
    <xf numFmtId="0" fontId="0" fillId="0" borderId="0" xfId="0"/>
    <xf numFmtId="0" fontId="0" fillId="0" borderId="0" xfId="0" applyBorder="1" applyAlignment="1" applyProtection="1">
      <alignment vertical="top" wrapText="1"/>
      <protection locked="0"/>
    </xf>
    <xf numFmtId="0" fontId="11"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0" fillId="0" borderId="0" xfId="0"/>
    <xf numFmtId="0" fontId="0" fillId="0" borderId="6" xfId="0" applyBorder="1" applyAlignment="1" applyProtection="1">
      <alignment vertical="top" wrapText="1"/>
      <protection locked="0"/>
    </xf>
    <xf numFmtId="49" fontId="0" fillId="0" borderId="5" xfId="0" applyNumberForma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5"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165" fontId="0" fillId="0" borderId="13" xfId="0" applyNumberFormat="1" applyBorder="1" applyAlignment="1" applyProtection="1">
      <alignment vertical="top" wrapText="1"/>
      <protection locked="0"/>
    </xf>
    <xf numFmtId="165" fontId="0" fillId="0" borderId="6" xfId="0" applyNumberFormat="1" applyBorder="1" applyAlignment="1" applyProtection="1">
      <alignment vertical="top" wrapText="1"/>
      <protection locked="0"/>
    </xf>
    <xf numFmtId="0" fontId="11" fillId="4" borderId="28"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0" borderId="25" xfId="0" applyFont="1" applyBorder="1" applyAlignment="1">
      <alignment vertical="top" wrapText="1"/>
    </xf>
    <xf numFmtId="0" fontId="0" fillId="0" borderId="0" xfId="0"/>
    <xf numFmtId="0" fontId="5" fillId="0" borderId="0"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11" fillId="0" borderId="0" xfId="0" applyFont="1" applyBorder="1" applyAlignment="1" applyProtection="1">
      <alignment vertical="top" wrapText="1"/>
      <protection locked="0"/>
    </xf>
    <xf numFmtId="0" fontId="0" fillId="0" borderId="0" xfId="0"/>
    <xf numFmtId="0" fontId="0" fillId="0" borderId="0" xfId="0"/>
    <xf numFmtId="0" fontId="5" fillId="0" borderId="25" xfId="0" applyFont="1" applyBorder="1" applyAlignment="1" applyProtection="1">
      <alignment vertical="top" wrapText="1" readingOrder="1"/>
      <protection locked="0"/>
    </xf>
    <xf numFmtId="0" fontId="5" fillId="0" borderId="16" xfId="0" applyFont="1" applyBorder="1" applyAlignment="1" applyProtection="1">
      <alignment horizontal="center" vertical="top" wrapText="1" readingOrder="1"/>
      <protection locked="0"/>
    </xf>
    <xf numFmtId="0" fontId="13" fillId="0" borderId="6" xfId="0" applyFont="1"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13"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9"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39"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0" xfId="0" applyBorder="1"/>
    <xf numFmtId="0" fontId="0" fillId="0" borderId="19" xfId="0" applyBorder="1" applyAlignment="1" applyProtection="1">
      <alignment vertical="top" wrapText="1"/>
      <protection locked="0"/>
    </xf>
    <xf numFmtId="0" fontId="5" fillId="0" borderId="23" xfId="0" applyFont="1" applyBorder="1" applyAlignment="1" applyProtection="1">
      <alignment vertical="top" wrapText="1" readingOrder="1"/>
      <protection locked="0"/>
    </xf>
    <xf numFmtId="0" fontId="0" fillId="0" borderId="36" xfId="0" applyBorder="1" applyAlignment="1" applyProtection="1">
      <alignment vertical="top" wrapText="1"/>
      <protection locked="0"/>
    </xf>
    <xf numFmtId="0" fontId="5" fillId="0" borderId="43" xfId="0" applyFont="1" applyBorder="1" applyAlignment="1" applyProtection="1">
      <alignment vertical="top" wrapText="1" readingOrder="1"/>
      <protection locked="0"/>
    </xf>
    <xf numFmtId="0" fontId="5" fillId="0" borderId="31" xfId="0" applyFont="1" applyBorder="1" applyAlignment="1" applyProtection="1">
      <alignment vertical="top" wrapText="1" readingOrder="1"/>
      <protection locked="0"/>
    </xf>
    <xf numFmtId="0" fontId="5" fillId="0" borderId="24" xfId="0" applyFont="1" applyBorder="1" applyAlignment="1" applyProtection="1">
      <alignment vertical="top" wrapText="1" readingOrder="1"/>
      <protection locked="0"/>
    </xf>
    <xf numFmtId="0" fontId="13" fillId="0" borderId="31" xfId="0" applyFont="1" applyBorder="1" applyAlignment="1" applyProtection="1">
      <alignment vertical="top" wrapText="1"/>
      <protection locked="0"/>
    </xf>
    <xf numFmtId="0" fontId="10" fillId="0" borderId="16" xfId="0" applyFont="1" applyBorder="1" applyAlignment="1" applyProtection="1">
      <alignment horizontal="left" vertical="top" wrapText="1"/>
      <protection locked="0"/>
    </xf>
    <xf numFmtId="0" fontId="0" fillId="0" borderId="16" xfId="0" applyBorder="1" applyAlignment="1" applyProtection="1">
      <alignment vertical="top" wrapText="1"/>
      <protection locked="0"/>
    </xf>
    <xf numFmtId="0" fontId="10" fillId="0" borderId="16" xfId="0" applyFont="1" applyBorder="1" applyAlignment="1" applyProtection="1">
      <alignment vertical="top" wrapText="1"/>
      <protection locked="0"/>
    </xf>
    <xf numFmtId="0" fontId="5" fillId="0" borderId="16" xfId="0" applyFont="1" applyBorder="1" applyAlignment="1" applyProtection="1">
      <alignment vertical="top" wrapText="1" readingOrder="1"/>
      <protection locked="0"/>
    </xf>
    <xf numFmtId="0" fontId="13" fillId="0" borderId="16" xfId="0" applyFont="1" applyBorder="1" applyAlignment="1" applyProtection="1">
      <alignment vertical="top" wrapText="1"/>
      <protection locked="0"/>
    </xf>
    <xf numFmtId="0" fontId="11" fillId="0" borderId="16" xfId="0" applyFont="1" applyBorder="1" applyAlignment="1" applyProtection="1">
      <alignment horizontal="left" vertical="top" wrapText="1" readingOrder="1"/>
      <protection locked="0"/>
    </xf>
    <xf numFmtId="165" fontId="5" fillId="0" borderId="24" xfId="0" applyNumberFormat="1" applyFont="1" applyBorder="1" applyAlignment="1" applyProtection="1">
      <alignment vertical="top" wrapText="1" readingOrder="1"/>
      <protection locked="0"/>
    </xf>
    <xf numFmtId="0" fontId="13" fillId="0" borderId="32" xfId="0" applyFont="1" applyBorder="1" applyAlignment="1" applyProtection="1">
      <alignment vertical="top" wrapText="1"/>
      <protection locked="0"/>
    </xf>
    <xf numFmtId="168" fontId="14" fillId="0" borderId="0" xfId="0" applyNumberFormat="1" applyFont="1"/>
    <xf numFmtId="165" fontId="5" fillId="0" borderId="24" xfId="0" applyNumberFormat="1" applyFont="1" applyBorder="1" applyAlignment="1" applyProtection="1">
      <alignment horizontal="right" vertical="top" wrapText="1" readingOrder="1"/>
      <protection locked="0"/>
    </xf>
    <xf numFmtId="16" fontId="5" fillId="0" borderId="25" xfId="0" applyNumberFormat="1" applyFont="1" applyBorder="1" applyAlignment="1" applyProtection="1">
      <alignment horizontal="center" vertical="top" wrapText="1" readingOrder="1"/>
      <protection locked="0"/>
    </xf>
    <xf numFmtId="0" fontId="0" fillId="0" borderId="36" xfId="0" applyBorder="1" applyAlignment="1" applyProtection="1">
      <alignment horizontal="center" vertical="top" wrapText="1"/>
      <protection locked="0"/>
    </xf>
    <xf numFmtId="0" fontId="0" fillId="0" borderId="39" xfId="0" applyBorder="1" applyAlignment="1" applyProtection="1">
      <alignment horizontal="center" vertical="top" wrapText="1"/>
      <protection locked="0"/>
    </xf>
    <xf numFmtId="0" fontId="11" fillId="0" borderId="40" xfId="0" applyFont="1" applyBorder="1" applyAlignment="1" applyProtection="1">
      <alignment horizontal="left" vertical="top" wrapText="1" readingOrder="1"/>
      <protection locked="0"/>
    </xf>
    <xf numFmtId="0" fontId="0" fillId="0" borderId="0" xfId="0"/>
    <xf numFmtId="0" fontId="5" fillId="0" borderId="12" xfId="0" applyFont="1" applyBorder="1" applyAlignment="1" applyProtection="1">
      <alignment vertical="top" wrapText="1" readingOrder="1"/>
      <protection locked="0"/>
    </xf>
    <xf numFmtId="0" fontId="0" fillId="0" borderId="13"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11" fillId="0" borderId="0"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8" xfId="0" applyFont="1" applyBorder="1" applyAlignment="1" applyProtection="1">
      <alignment vertical="top" wrapText="1" readingOrder="1"/>
      <protection locked="0"/>
    </xf>
    <xf numFmtId="0" fontId="0" fillId="0" borderId="0" xfId="0" applyBorder="1"/>
    <xf numFmtId="0" fontId="0" fillId="6" borderId="13"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11" fillId="0" borderId="36" xfId="0" applyFont="1" applyBorder="1" applyAlignment="1" applyProtection="1">
      <alignment vertical="top" wrapText="1"/>
      <protection locked="0"/>
    </xf>
    <xf numFmtId="0" fontId="11" fillId="0" borderId="36" xfId="0" applyFont="1" applyBorder="1"/>
    <xf numFmtId="0" fontId="11" fillId="0" borderId="37" xfId="0" applyFont="1" applyBorder="1" applyAlignment="1" applyProtection="1">
      <alignment vertical="top" wrapText="1"/>
      <protection locked="0"/>
    </xf>
    <xf numFmtId="0" fontId="11" fillId="0" borderId="19" xfId="0" applyFont="1" applyBorder="1"/>
    <xf numFmtId="0" fontId="11" fillId="0" borderId="15" xfId="0" applyFont="1" applyBorder="1" applyAlignment="1" applyProtection="1">
      <alignment vertical="top" wrapText="1"/>
      <protection locked="0"/>
    </xf>
    <xf numFmtId="0" fontId="11" fillId="0" borderId="18" xfId="0" applyFont="1" applyBorder="1" applyAlignment="1" applyProtection="1">
      <alignment vertical="top" wrapText="1" readingOrder="1"/>
      <protection locked="0"/>
    </xf>
    <xf numFmtId="0" fontId="11" fillId="0" borderId="66" xfId="0" applyFont="1" applyBorder="1" applyAlignment="1" applyProtection="1">
      <alignment vertical="top" wrapText="1" readingOrder="1"/>
      <protection locked="0"/>
    </xf>
    <xf numFmtId="0" fontId="13" fillId="0" borderId="5" xfId="0" applyFont="1" applyBorder="1" applyAlignment="1" applyProtection="1">
      <alignment horizontal="left" vertical="top" wrapText="1" readingOrder="1"/>
      <protection locked="0"/>
    </xf>
    <xf numFmtId="0" fontId="13" fillId="0" borderId="7" xfId="0" applyFont="1" applyBorder="1" applyAlignment="1" applyProtection="1">
      <alignment horizontal="left" vertical="top" wrapText="1" readingOrder="1"/>
      <protection locked="0"/>
    </xf>
    <xf numFmtId="0" fontId="11" fillId="0" borderId="27" xfId="0" applyFont="1" applyBorder="1" applyAlignment="1" applyProtection="1">
      <alignment horizontal="left" vertical="top" wrapText="1" readingOrder="1"/>
      <protection locked="0"/>
    </xf>
    <xf numFmtId="0" fontId="11" fillId="0" borderId="26" xfId="0" applyFont="1" applyBorder="1" applyAlignment="1" applyProtection="1">
      <alignment horizontal="left" vertical="top" wrapText="1" readingOrder="1"/>
      <protection locked="0"/>
    </xf>
    <xf numFmtId="0" fontId="11" fillId="0" borderId="2" xfId="0" applyFont="1" applyBorder="1" applyAlignment="1" applyProtection="1">
      <alignment horizontal="left" vertical="top" wrapText="1" readingOrder="1"/>
      <protection locked="0"/>
    </xf>
    <xf numFmtId="0" fontId="13" fillId="0" borderId="13"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13" fillId="0" borderId="45" xfId="0" applyFont="1" applyBorder="1" applyAlignment="1" applyProtection="1">
      <alignment horizontal="left" vertical="top" wrapText="1" readingOrder="1"/>
      <protection locked="0"/>
    </xf>
    <xf numFmtId="0" fontId="11" fillId="0" borderId="23" xfId="0" applyFont="1" applyBorder="1" applyAlignment="1" applyProtection="1">
      <alignment horizontal="center" vertical="top" wrapText="1" readingOrder="1"/>
      <protection locked="0"/>
    </xf>
    <xf numFmtId="0" fontId="13" fillId="0" borderId="11" xfId="0" applyFont="1" applyBorder="1" applyAlignment="1" applyProtection="1">
      <alignment horizontal="left" vertical="top" wrapText="1" readingOrder="1"/>
      <protection locked="0"/>
    </xf>
    <xf numFmtId="0" fontId="11" fillId="0" borderId="25" xfId="0" applyFont="1" applyBorder="1" applyAlignment="1" applyProtection="1">
      <alignment horizontal="center" vertical="top" wrapText="1" readingOrder="1"/>
      <protection locked="0"/>
    </xf>
    <xf numFmtId="0" fontId="11" fillId="0" borderId="27" xfId="0" applyFont="1" applyBorder="1" applyAlignment="1" applyProtection="1">
      <alignment horizontal="center" vertical="top" wrapText="1" readingOrder="1"/>
      <protection locked="0"/>
    </xf>
    <xf numFmtId="0" fontId="11" fillId="0" borderId="8" xfId="0" applyFont="1" applyBorder="1" applyAlignment="1" applyProtection="1">
      <alignment horizontal="left" vertical="top" wrapText="1" readingOrder="1"/>
      <protection locked="0"/>
    </xf>
    <xf numFmtId="0" fontId="11" fillId="0" borderId="37" xfId="0" applyFont="1" applyBorder="1" applyAlignment="1" applyProtection="1">
      <alignment horizontal="left" vertical="top" wrapText="1" readingOrder="1"/>
      <protection locked="0"/>
    </xf>
    <xf numFmtId="0" fontId="11" fillId="0" borderId="29"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readingOrder="1"/>
      <protection locked="0"/>
    </xf>
    <xf numFmtId="0" fontId="11" fillId="0" borderId="33" xfId="0" applyFont="1" applyBorder="1" applyAlignment="1" applyProtection="1">
      <alignment horizontal="left" vertical="top" wrapText="1" readingOrder="1"/>
      <protection locked="0"/>
    </xf>
    <xf numFmtId="0" fontId="11" fillId="0" borderId="32"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1" fillId="0" borderId="25"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1" fillId="0" borderId="4" xfId="0" applyFont="1" applyBorder="1" applyAlignment="1" applyProtection="1">
      <alignment horizontal="left" vertical="top" wrapText="1" readingOrder="1"/>
      <protection locked="0"/>
    </xf>
    <xf numFmtId="0" fontId="11" fillId="4" borderId="23" xfId="0" applyFont="1" applyFill="1" applyBorder="1" applyAlignment="1" applyProtection="1">
      <alignment horizontal="center" vertical="top" wrapText="1" readingOrder="1"/>
      <protection locked="0"/>
    </xf>
    <xf numFmtId="0" fontId="13" fillId="0" borderId="29" xfId="0" applyFont="1" applyBorder="1" applyAlignment="1" applyProtection="1">
      <alignment horizontal="left" vertical="top" wrapText="1" readingOrder="1"/>
      <protection locked="0"/>
    </xf>
    <xf numFmtId="0" fontId="13" fillId="0" borderId="15" xfId="0" applyFont="1" applyBorder="1" applyAlignment="1" applyProtection="1">
      <alignment horizontal="left" vertical="top" wrapText="1" readingOrder="1"/>
      <protection locked="0"/>
    </xf>
    <xf numFmtId="0" fontId="11" fillId="0" borderId="3" xfId="0" applyFont="1" applyBorder="1" applyAlignment="1" applyProtection="1">
      <alignment horizontal="left" vertical="top" wrapText="1" readingOrder="1"/>
      <protection locked="0"/>
    </xf>
    <xf numFmtId="0" fontId="11" fillId="0" borderId="1" xfId="0" applyFont="1" applyBorder="1" applyAlignment="1" applyProtection="1">
      <alignment horizontal="left" vertical="distributed" wrapText="1" readingOrder="1"/>
      <protection locked="0"/>
    </xf>
    <xf numFmtId="0" fontId="11" fillId="0" borderId="35"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distributed" wrapText="1" readingOrder="1"/>
      <protection locked="0"/>
    </xf>
    <xf numFmtId="0" fontId="11" fillId="0" borderId="41" xfId="0" applyFont="1" applyBorder="1" applyAlignment="1" applyProtection="1">
      <alignment horizontal="left" vertical="top" wrapText="1" readingOrder="1"/>
      <protection locked="0"/>
    </xf>
    <xf numFmtId="0" fontId="11" fillId="0" borderId="24" xfId="0" applyFont="1" applyBorder="1" applyAlignment="1" applyProtection="1">
      <alignment vertical="distributed" wrapText="1" readingOrder="1"/>
      <protection locked="0"/>
    </xf>
    <xf numFmtId="0" fontId="16" fillId="0" borderId="0" xfId="0" applyFont="1"/>
    <xf numFmtId="0" fontId="11" fillId="0" borderId="12" xfId="0" applyNumberFormat="1" applyFont="1" applyBorder="1" applyAlignment="1" applyProtection="1">
      <alignment horizontal="left" vertical="top" wrapText="1" readingOrder="1"/>
      <protection locked="0"/>
    </xf>
    <xf numFmtId="0" fontId="11" fillId="0" borderId="45" xfId="0" applyFont="1" applyBorder="1" applyAlignment="1" applyProtection="1">
      <alignment horizontal="left" vertical="top" wrapText="1" readingOrder="1"/>
      <protection locked="0"/>
    </xf>
    <xf numFmtId="0" fontId="11" fillId="0" borderId="49" xfId="0" applyFont="1" applyBorder="1" applyAlignment="1" applyProtection="1">
      <alignment vertical="top" wrapText="1" readingOrder="1"/>
      <protection locked="0"/>
    </xf>
    <xf numFmtId="0" fontId="11" fillId="0" borderId="48" xfId="0" applyFont="1" applyBorder="1" applyAlignment="1" applyProtection="1">
      <alignment vertical="top" wrapText="1" readingOrder="1"/>
      <protection locked="0"/>
    </xf>
    <xf numFmtId="0" fontId="11" fillId="0" borderId="1" xfId="0" applyFont="1" applyBorder="1" applyAlignment="1" applyProtection="1">
      <alignment horizontal="center" vertical="top" wrapText="1" readingOrder="1"/>
      <protection locked="0"/>
    </xf>
    <xf numFmtId="0" fontId="11" fillId="0" borderId="27" xfId="0" applyFont="1" applyBorder="1" applyAlignment="1" applyProtection="1">
      <alignment vertical="top" wrapText="1" readingOrder="1"/>
      <protection locked="0"/>
    </xf>
    <xf numFmtId="0" fontId="11" fillId="0" borderId="28" xfId="0" applyFont="1" applyBorder="1" applyAlignment="1" applyProtection="1">
      <alignment vertical="top" wrapText="1" readingOrder="1"/>
      <protection locked="0"/>
    </xf>
    <xf numFmtId="0" fontId="11" fillId="0" borderId="29" xfId="0" applyFont="1" applyBorder="1" applyAlignment="1" applyProtection="1">
      <alignment vertical="top" wrapText="1" readingOrder="1"/>
      <protection locked="0"/>
    </xf>
    <xf numFmtId="0" fontId="11" fillId="0" borderId="15" xfId="0" applyFont="1" applyBorder="1" applyAlignment="1" applyProtection="1">
      <alignment vertical="top" wrapText="1" readingOrder="1"/>
      <protection locked="0"/>
    </xf>
    <xf numFmtId="0" fontId="11" fillId="0" borderId="10" xfId="0" applyFont="1" applyBorder="1" applyAlignment="1" applyProtection="1">
      <alignment horizontal="left" vertical="top" wrapText="1" readingOrder="1"/>
      <protection locked="0"/>
    </xf>
    <xf numFmtId="0" fontId="11" fillId="0" borderId="1" xfId="0" applyFont="1" applyBorder="1" applyAlignment="1" applyProtection="1">
      <alignment horizontal="left" vertical="top" wrapText="1" readingOrder="1"/>
      <protection locked="0"/>
    </xf>
    <xf numFmtId="0" fontId="11" fillId="0" borderId="55" xfId="0" applyFont="1" applyBorder="1" applyAlignment="1" applyProtection="1">
      <alignment horizontal="left" vertical="top" wrapText="1" readingOrder="1"/>
      <protection locked="0"/>
    </xf>
    <xf numFmtId="0" fontId="11" fillId="0" borderId="72" xfId="0" applyFont="1" applyBorder="1" applyAlignment="1" applyProtection="1">
      <alignment horizontal="left" vertical="top" wrapText="1" readingOrder="1"/>
      <protection locked="0"/>
    </xf>
    <xf numFmtId="0" fontId="11" fillId="0" borderId="24" xfId="0" applyFont="1" applyBorder="1" applyAlignment="1">
      <alignment horizontal="justify" vertical="top"/>
    </xf>
    <xf numFmtId="0" fontId="11" fillId="0" borderId="7" xfId="0" applyFont="1" applyBorder="1" applyAlignment="1" applyProtection="1">
      <alignment horizontal="left" vertical="top" wrapText="1" readingOrder="1"/>
      <protection locked="0"/>
    </xf>
    <xf numFmtId="0" fontId="11" fillId="0" borderId="5" xfId="0" applyFont="1" applyBorder="1" applyAlignment="1" applyProtection="1">
      <alignment horizontal="left" vertical="top" wrapText="1" readingOrder="1"/>
      <protection locked="0"/>
    </xf>
    <xf numFmtId="0" fontId="11" fillId="4" borderId="23" xfId="0" applyFont="1" applyFill="1" applyBorder="1" applyAlignment="1" applyProtection="1">
      <alignment vertical="top" wrapText="1" readingOrder="1"/>
      <protection locked="0"/>
    </xf>
    <xf numFmtId="0" fontId="11" fillId="0" borderId="34" xfId="0" applyFont="1" applyBorder="1" applyAlignment="1" applyProtection="1">
      <alignment horizontal="left" vertical="top" wrapText="1" readingOrder="1"/>
      <protection locked="0"/>
    </xf>
    <xf numFmtId="0" fontId="11" fillId="4" borderId="27" xfId="0" applyFont="1" applyFill="1" applyBorder="1" applyAlignment="1" applyProtection="1">
      <alignment horizontal="left" vertical="top" wrapText="1" readingOrder="1"/>
      <protection locked="0"/>
    </xf>
    <xf numFmtId="0" fontId="11" fillId="0" borderId="33" xfId="0" applyFont="1" applyBorder="1" applyAlignment="1" applyProtection="1">
      <alignment vertical="top" wrapText="1" readingOrder="1"/>
      <protection locked="0"/>
    </xf>
    <xf numFmtId="0" fontId="11" fillId="0" borderId="32" xfId="0" applyFont="1" applyBorder="1" applyAlignment="1" applyProtection="1">
      <alignment vertical="top" wrapText="1" readingOrder="1"/>
      <protection locked="0"/>
    </xf>
    <xf numFmtId="0" fontId="11" fillId="4" borderId="1" xfId="0" applyFont="1" applyFill="1" applyBorder="1" applyAlignment="1" applyProtection="1">
      <alignment horizontal="left" vertical="top" wrapText="1" readingOrder="1"/>
      <protection locked="0"/>
    </xf>
    <xf numFmtId="0" fontId="11" fillId="6" borderId="41" xfId="0" applyFont="1" applyFill="1" applyBorder="1" applyAlignment="1" applyProtection="1">
      <alignment horizontal="left" vertical="top" wrapText="1" readingOrder="1"/>
      <protection locked="0"/>
    </xf>
    <xf numFmtId="0" fontId="11" fillId="6" borderId="23" xfId="0" applyFont="1" applyFill="1" applyBorder="1" applyAlignment="1" applyProtection="1">
      <alignment horizontal="left" vertical="top" wrapText="1" readingOrder="1"/>
      <protection locked="0"/>
    </xf>
    <xf numFmtId="0" fontId="11" fillId="4" borderId="5" xfId="0" applyFont="1" applyFill="1" applyBorder="1" applyAlignment="1" applyProtection="1">
      <alignment horizontal="left" vertical="top" wrapText="1" readingOrder="1"/>
      <protection locked="0"/>
    </xf>
    <xf numFmtId="0" fontId="11" fillId="0" borderId="39" xfId="0" applyFont="1" applyBorder="1" applyAlignment="1" applyProtection="1">
      <alignment horizontal="left" vertical="top" wrapText="1" readingOrder="1"/>
      <protection locked="0"/>
    </xf>
    <xf numFmtId="0" fontId="16" fillId="0" borderId="29" xfId="0" applyFont="1" applyBorder="1"/>
    <xf numFmtId="0" fontId="16" fillId="0" borderId="0" xfId="0" applyFont="1" applyBorder="1"/>
    <xf numFmtId="0" fontId="11" fillId="4" borderId="7" xfId="0" applyFont="1" applyFill="1" applyBorder="1" applyAlignment="1" applyProtection="1">
      <alignment horizontal="left" vertical="top" wrapText="1" readingOrder="1"/>
      <protection locked="0"/>
    </xf>
    <xf numFmtId="0" fontId="11" fillId="4" borderId="4" xfId="0" applyFont="1" applyFill="1" applyBorder="1" applyAlignment="1" applyProtection="1">
      <alignment horizontal="left" vertical="top" wrapText="1" readingOrder="1"/>
      <protection locked="0"/>
    </xf>
    <xf numFmtId="0" fontId="11" fillId="0" borderId="38" xfId="0" applyFont="1" applyBorder="1" applyAlignment="1" applyProtection="1">
      <alignment horizontal="left" vertical="top" wrapText="1" readingOrder="1"/>
      <protection locked="0"/>
    </xf>
    <xf numFmtId="0" fontId="11" fillId="0" borderId="24" xfId="0" applyFont="1" applyBorder="1" applyAlignment="1" applyProtection="1">
      <alignment horizontal="left" vertical="top" wrapText="1" readingOrder="1"/>
      <protection locked="0"/>
    </xf>
    <xf numFmtId="0" fontId="11" fillId="0" borderId="5" xfId="0" applyFont="1" applyBorder="1" applyAlignment="1" applyProtection="1">
      <alignment vertical="top" wrapText="1" readingOrder="1"/>
      <protection locked="0"/>
    </xf>
    <xf numFmtId="0" fontId="11" fillId="0" borderId="13" xfId="0" applyFont="1" applyBorder="1" applyAlignment="1" applyProtection="1">
      <alignment vertical="top" wrapText="1" readingOrder="1"/>
      <protection locked="0"/>
    </xf>
    <xf numFmtId="0" fontId="11" fillId="0" borderId="6" xfId="0" applyFont="1" applyBorder="1" applyAlignment="1" applyProtection="1">
      <alignment vertical="top" wrapText="1" readingOrder="1"/>
      <protection locked="0"/>
    </xf>
    <xf numFmtId="0" fontId="11" fillId="0" borderId="9" xfId="0" applyFont="1" applyBorder="1" applyAlignment="1" applyProtection="1">
      <alignment vertical="top" wrapText="1" readingOrder="1"/>
      <protection locked="0"/>
    </xf>
    <xf numFmtId="0" fontId="11" fillId="0" borderId="11" xfId="0" applyFont="1" applyBorder="1" applyAlignment="1" applyProtection="1">
      <alignment horizontal="left" vertical="top" wrapText="1" readingOrder="1"/>
      <protection locked="0"/>
    </xf>
    <xf numFmtId="0" fontId="11" fillId="0" borderId="9" xfId="0" applyFont="1" applyBorder="1" applyAlignment="1" applyProtection="1">
      <alignment horizontal="left" vertical="top" wrapText="1" readingOrder="1"/>
      <protection locked="0"/>
    </xf>
    <xf numFmtId="0" fontId="11" fillId="0" borderId="6" xfId="0" applyFont="1" applyBorder="1" applyAlignment="1" applyProtection="1">
      <alignment horizontal="left" vertical="top" wrapText="1" readingOrder="1"/>
      <protection locked="0"/>
    </xf>
    <xf numFmtId="0" fontId="11" fillId="0" borderId="25" xfId="0" applyFont="1" applyBorder="1" applyAlignment="1" applyProtection="1">
      <alignment vertical="top" wrapText="1" readingOrder="1"/>
      <protection locked="0"/>
    </xf>
    <xf numFmtId="0" fontId="11" fillId="6" borderId="23" xfId="0" applyFont="1" applyFill="1" applyBorder="1" applyAlignment="1">
      <alignment horizontal="justify"/>
    </xf>
    <xf numFmtId="0" fontId="11" fillId="6" borderId="26" xfId="0" applyFont="1" applyFill="1" applyBorder="1" applyAlignment="1">
      <alignment horizontal="justify" vertical="top"/>
    </xf>
    <xf numFmtId="0" fontId="11" fillId="0" borderId="22" xfId="0" applyFont="1" applyBorder="1" applyAlignment="1" applyProtection="1">
      <alignment vertical="top" wrapText="1" readingOrder="1"/>
      <protection locked="0"/>
    </xf>
    <xf numFmtId="0" fontId="11" fillId="0" borderId="0" xfId="0" applyFont="1" applyAlignment="1">
      <alignment wrapText="1"/>
    </xf>
    <xf numFmtId="0" fontId="11" fillId="6" borderId="23" xfId="0" applyFont="1" applyFill="1" applyBorder="1" applyAlignment="1">
      <alignment wrapText="1"/>
    </xf>
    <xf numFmtId="49" fontId="11" fillId="6" borderId="23" xfId="0" applyNumberFormat="1" applyFont="1" applyFill="1" applyBorder="1" applyAlignment="1">
      <alignment horizontal="left" wrapText="1"/>
    </xf>
    <xf numFmtId="0" fontId="0" fillId="0" borderId="0" xfId="0"/>
    <xf numFmtId="0" fontId="0" fillId="0" borderId="6" xfId="0" applyBorder="1" applyAlignment="1" applyProtection="1">
      <alignment vertical="top" wrapText="1"/>
      <protection locked="0"/>
    </xf>
    <xf numFmtId="49" fontId="0" fillId="0" borderId="5" xfId="0" applyNumberFormat="1"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6" borderId="13"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11" fillId="0" borderId="25" xfId="0" applyFont="1" applyBorder="1" applyAlignment="1" applyProtection="1">
      <alignment horizontal="left" vertical="top" wrapText="1" readingOrder="1"/>
      <protection locked="0"/>
    </xf>
    <xf numFmtId="165" fontId="0" fillId="0" borderId="5" xfId="0" applyNumberFormat="1" applyBorder="1" applyAlignment="1" applyProtection="1">
      <alignment vertical="top" wrapText="1"/>
      <protection locked="0"/>
    </xf>
    <xf numFmtId="0" fontId="0" fillId="0" borderId="0" xfId="0" applyBorder="1" applyAlignment="1" applyProtection="1">
      <alignment vertical="top" wrapText="1"/>
      <protection locked="0"/>
    </xf>
    <xf numFmtId="165" fontId="0" fillId="0" borderId="13" xfId="0" applyNumberFormat="1" applyBorder="1" applyAlignment="1" applyProtection="1">
      <alignment vertical="top" wrapText="1"/>
      <protection locked="0"/>
    </xf>
    <xf numFmtId="165" fontId="0" fillId="0" borderId="6" xfId="0" applyNumberForma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11" fillId="0" borderId="0" xfId="0" applyFont="1" applyBorder="1" applyAlignment="1" applyProtection="1">
      <alignment vertical="top" wrapText="1"/>
      <protection locked="0"/>
    </xf>
    <xf numFmtId="0" fontId="11" fillId="0" borderId="41" xfId="0" applyFont="1" applyBorder="1" applyAlignment="1" applyProtection="1">
      <alignment horizontal="left" vertical="top" wrapText="1" readingOrder="1"/>
      <protection locked="0"/>
    </xf>
    <xf numFmtId="0" fontId="0" fillId="0" borderId="18"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0" fillId="0" borderId="28" xfId="0" applyBorder="1" applyAlignment="1" applyProtection="1">
      <alignment vertical="top" wrapText="1"/>
      <protection locked="0"/>
    </xf>
    <xf numFmtId="0" fontId="11" fillId="4" borderId="0" xfId="0" applyFont="1" applyFill="1" applyBorder="1" applyAlignment="1" applyProtection="1">
      <alignment horizontal="left" vertical="top" wrapText="1" readingOrder="1"/>
      <protection locked="0"/>
    </xf>
    <xf numFmtId="165" fontId="0" fillId="0" borderId="9" xfId="0" applyNumberFormat="1" applyBorder="1" applyAlignment="1" applyProtection="1">
      <alignment vertical="top" wrapText="1"/>
      <protection locked="0"/>
    </xf>
    <xf numFmtId="0" fontId="11" fillId="0" borderId="33" xfId="0" applyFont="1" applyBorder="1" applyAlignment="1" applyProtection="1">
      <alignment vertical="top" wrapText="1"/>
      <protection locked="0"/>
    </xf>
    <xf numFmtId="0" fontId="5" fillId="0" borderId="33" xfId="0" applyFont="1" applyBorder="1" applyAlignment="1" applyProtection="1">
      <alignment vertical="top" wrapText="1" readingOrder="1"/>
      <protection locked="0"/>
    </xf>
    <xf numFmtId="0" fontId="11" fillId="0" borderId="2" xfId="0" applyFont="1" applyBorder="1" applyAlignment="1" applyProtection="1">
      <alignment horizontal="left" vertical="top" wrapText="1" readingOrder="1"/>
      <protection locked="0"/>
    </xf>
    <xf numFmtId="0" fontId="11" fillId="0" borderId="25" xfId="0" applyFont="1" applyBorder="1" applyAlignment="1" applyProtection="1">
      <alignment horizontal="left" vertical="top" wrapText="1" readingOrder="1"/>
      <protection locked="0"/>
    </xf>
    <xf numFmtId="0" fontId="0" fillId="0" borderId="29" xfId="0" applyBorder="1" applyAlignment="1" applyProtection="1">
      <alignment vertical="top" wrapText="1"/>
      <protection locked="0"/>
    </xf>
    <xf numFmtId="0" fontId="0" fillId="0" borderId="0" xfId="0"/>
    <xf numFmtId="0" fontId="0" fillId="0" borderId="0" xfId="0" applyBorder="1"/>
    <xf numFmtId="0" fontId="0" fillId="0" borderId="0" xfId="0" applyBorder="1" applyAlignment="1" applyProtection="1">
      <alignment vertical="top" wrapText="1"/>
      <protection locked="0"/>
    </xf>
    <xf numFmtId="0" fontId="0" fillId="0" borderId="28" xfId="0" applyBorder="1" applyAlignment="1" applyProtection="1">
      <alignment vertical="top" wrapText="1"/>
      <protection locked="0"/>
    </xf>
    <xf numFmtId="0" fontId="11" fillId="0" borderId="30" xfId="0" applyFont="1" applyBorder="1" applyAlignment="1" applyProtection="1">
      <alignment horizontal="center" vertical="top" wrapText="1" readingOrder="1"/>
      <protection locked="0"/>
    </xf>
    <xf numFmtId="0" fontId="11" fillId="0" borderId="54" xfId="0" applyFont="1" applyBorder="1" applyAlignment="1" applyProtection="1">
      <alignment horizontal="center" vertical="top" wrapText="1" readingOrder="1"/>
      <protection locked="0"/>
    </xf>
    <xf numFmtId="0" fontId="12" fillId="0" borderId="0" xfId="0" applyFont="1" applyAlignment="1">
      <alignment horizontal="left"/>
    </xf>
    <xf numFmtId="0" fontId="11" fillId="4" borderId="38" xfId="0" applyFont="1" applyFill="1" applyBorder="1" applyAlignment="1" applyProtection="1">
      <alignment horizontal="center" vertical="top" wrapText="1"/>
      <protection locked="0"/>
    </xf>
    <xf numFmtId="0" fontId="11" fillId="4" borderId="36" xfId="0" applyFont="1" applyFill="1" applyBorder="1" applyAlignment="1" applyProtection="1">
      <alignment horizontal="center" vertical="top" wrapText="1"/>
      <protection locked="0"/>
    </xf>
    <xf numFmtId="0" fontId="11" fillId="4" borderId="37" xfId="0" applyFont="1" applyFill="1" applyBorder="1" applyAlignment="1" applyProtection="1">
      <alignment horizontal="center" vertical="top" wrapText="1"/>
      <protection locked="0"/>
    </xf>
    <xf numFmtId="0" fontId="11" fillId="4" borderId="28"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0" borderId="31" xfId="0" applyFont="1" applyBorder="1" applyAlignment="1" applyProtection="1">
      <alignment horizontal="left" vertical="top" wrapText="1" readingOrder="1"/>
      <protection locked="0"/>
    </xf>
    <xf numFmtId="0" fontId="11" fillId="0" borderId="34" xfId="0" applyFont="1" applyBorder="1" applyAlignment="1" applyProtection="1">
      <alignment horizontal="left" vertical="top" wrapText="1" readingOrder="1"/>
      <protection locked="0"/>
    </xf>
    <xf numFmtId="0" fontId="11" fillId="0" borderId="2" xfId="0" applyFont="1" applyBorder="1" applyAlignment="1" applyProtection="1">
      <alignment horizontal="left" vertical="top" wrapText="1" readingOrder="1"/>
      <protection locked="0"/>
    </xf>
    <xf numFmtId="0" fontId="11" fillId="0" borderId="3" xfId="0" applyFont="1" applyBorder="1" applyAlignment="1" applyProtection="1">
      <alignment horizontal="left" vertical="top" wrapText="1" readingOrder="1"/>
      <protection locked="0"/>
    </xf>
    <xf numFmtId="49" fontId="11" fillId="0" borderId="25" xfId="0" applyNumberFormat="1" applyFont="1" applyBorder="1" applyAlignment="1" applyProtection="1">
      <alignment horizontal="center" vertical="top" wrapText="1"/>
      <protection locked="0"/>
    </xf>
    <xf numFmtId="49" fontId="11" fillId="0" borderId="26" xfId="0" applyNumberFormat="1" applyFont="1" applyBorder="1" applyAlignment="1" applyProtection="1">
      <alignment horizontal="center" vertical="top" wrapText="1"/>
      <protection locked="0"/>
    </xf>
    <xf numFmtId="0" fontId="11" fillId="0" borderId="33" xfId="0" applyFont="1" applyBorder="1" applyAlignment="1" applyProtection="1">
      <alignment horizontal="center" vertical="top" wrapText="1" readingOrder="1"/>
      <protection locked="0"/>
    </xf>
    <xf numFmtId="0" fontId="11" fillId="0" borderId="32" xfId="0" applyFont="1" applyBorder="1" applyAlignment="1" applyProtection="1">
      <alignment horizontal="center" vertical="top" wrapText="1" readingOrder="1"/>
      <protection locked="0"/>
    </xf>
    <xf numFmtId="165" fontId="11" fillId="0" borderId="25" xfId="0" applyNumberFormat="1" applyFont="1" applyBorder="1" applyAlignment="1" applyProtection="1">
      <alignment horizontal="center" vertical="top" wrapText="1"/>
      <protection locked="0"/>
    </xf>
    <xf numFmtId="165" fontId="11" fillId="0" borderId="26" xfId="0" applyNumberFormat="1" applyFont="1" applyBorder="1" applyAlignment="1" applyProtection="1">
      <alignment horizontal="center" vertical="top" wrapText="1"/>
      <protection locked="0"/>
    </xf>
    <xf numFmtId="165" fontId="11" fillId="0" borderId="38" xfId="0" applyNumberFormat="1" applyFont="1" applyBorder="1" applyAlignment="1" applyProtection="1">
      <alignment horizontal="center" vertical="top" wrapText="1"/>
      <protection locked="0"/>
    </xf>
    <xf numFmtId="165" fontId="11" fillId="0" borderId="37" xfId="0" applyNumberFormat="1" applyFont="1" applyBorder="1" applyAlignment="1" applyProtection="1">
      <alignment horizontal="center" vertical="top" wrapText="1"/>
      <protection locked="0"/>
    </xf>
    <xf numFmtId="165" fontId="11" fillId="0" borderId="18" xfId="0" applyNumberFormat="1" applyFont="1" applyBorder="1" applyAlignment="1" applyProtection="1">
      <alignment horizontal="center" vertical="top" wrapText="1"/>
      <protection locked="0"/>
    </xf>
    <xf numFmtId="165" fontId="11" fillId="0" borderId="15" xfId="0" applyNumberFormat="1" applyFont="1" applyBorder="1" applyAlignment="1" applyProtection="1">
      <alignment horizontal="center" vertical="top" wrapText="1"/>
      <protection locked="0"/>
    </xf>
    <xf numFmtId="0" fontId="11" fillId="0" borderId="38" xfId="0" applyFont="1" applyBorder="1" applyAlignment="1" applyProtection="1">
      <alignment horizontal="center" vertical="top" wrapText="1"/>
      <protection locked="0"/>
    </xf>
    <xf numFmtId="0" fontId="11" fillId="0" borderId="37" xfId="0" applyFont="1" applyBorder="1" applyAlignment="1" applyProtection="1">
      <alignment horizontal="center" vertical="top" wrapText="1"/>
      <protection locked="0"/>
    </xf>
    <xf numFmtId="0" fontId="11" fillId="0" borderId="18"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165" fontId="5" fillId="0" borderId="25" xfId="0" applyNumberFormat="1" applyFont="1" applyBorder="1" applyAlignment="1" applyProtection="1">
      <alignment horizontal="center" vertical="top" wrapText="1" readingOrder="1"/>
      <protection locked="0"/>
    </xf>
    <xf numFmtId="165" fontId="5" fillId="0" borderId="27" xfId="0" applyNumberFormat="1" applyFont="1" applyBorder="1" applyAlignment="1" applyProtection="1">
      <alignment horizontal="center" vertical="top" wrapText="1" readingOrder="1"/>
      <protection locked="0"/>
    </xf>
    <xf numFmtId="165" fontId="5" fillId="0" borderId="26" xfId="0" applyNumberFormat="1" applyFont="1" applyBorder="1" applyAlignment="1" applyProtection="1">
      <alignment horizontal="center" vertical="top" wrapText="1" readingOrder="1"/>
      <protection locked="0"/>
    </xf>
    <xf numFmtId="0" fontId="11" fillId="0" borderId="25" xfId="0" applyFont="1" applyBorder="1" applyAlignment="1" applyProtection="1">
      <alignment horizontal="left" vertical="top" wrapText="1" readingOrder="1"/>
      <protection locked="0"/>
    </xf>
    <xf numFmtId="0" fontId="11" fillId="0" borderId="26" xfId="0" applyFont="1" applyBorder="1" applyAlignment="1" applyProtection="1">
      <alignment horizontal="left" vertical="top" wrapText="1" readingOrder="1"/>
      <protection locked="0"/>
    </xf>
    <xf numFmtId="0" fontId="5" fillId="0" borderId="52" xfId="0" applyFont="1" applyBorder="1" applyAlignment="1" applyProtection="1">
      <alignment vertical="top" wrapText="1" readingOrder="1"/>
      <protection locked="0"/>
    </xf>
    <xf numFmtId="0" fontId="0" fillId="0" borderId="37" xfId="0" applyBorder="1" applyAlignment="1" applyProtection="1">
      <alignment vertical="top" wrapText="1"/>
      <protection locked="0"/>
    </xf>
    <xf numFmtId="0" fontId="0" fillId="0" borderId="28" xfId="0" applyBorder="1"/>
    <xf numFmtId="0" fontId="0" fillId="0" borderId="29" xfId="0" applyBorder="1" applyAlignment="1" applyProtection="1">
      <alignment vertical="top" wrapText="1"/>
      <protection locked="0"/>
    </xf>
    <xf numFmtId="0" fontId="0" fillId="0" borderId="49" xfId="0" applyBorder="1" applyAlignment="1" applyProtection="1">
      <alignment vertical="top" wrapText="1"/>
      <protection locked="0"/>
    </xf>
    <xf numFmtId="0" fontId="0" fillId="0" borderId="48" xfId="0" applyBorder="1" applyAlignment="1" applyProtection="1">
      <alignment vertical="top" wrapText="1"/>
      <protection locked="0"/>
    </xf>
    <xf numFmtId="0" fontId="11" fillId="0" borderId="29" xfId="0" applyFont="1" applyBorder="1" applyAlignment="1" applyProtection="1">
      <alignment horizontal="left" vertical="top" wrapText="1" readingOrder="1"/>
      <protection locked="0"/>
    </xf>
    <xf numFmtId="0" fontId="13" fillId="0" borderId="29" xfId="0" applyFont="1" applyBorder="1" applyAlignment="1" applyProtection="1">
      <alignment horizontal="left" vertical="top" wrapText="1" readingOrder="1"/>
      <protection locked="0"/>
    </xf>
    <xf numFmtId="0" fontId="13" fillId="0" borderId="15" xfId="0" applyFont="1" applyBorder="1" applyAlignment="1" applyProtection="1">
      <alignment horizontal="left" vertical="top" wrapText="1" readingOrder="1"/>
      <protection locked="0"/>
    </xf>
    <xf numFmtId="165" fontId="5" fillId="0" borderId="55" xfId="0" applyNumberFormat="1"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0" fontId="11" fillId="0" borderId="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5" fillId="0" borderId="9" xfId="0" applyFont="1" applyBorder="1" applyAlignment="1" applyProtection="1">
      <alignment vertical="top" wrapText="1" readingOrder="1"/>
      <protection locked="0"/>
    </xf>
    <xf numFmtId="0" fontId="0" fillId="0" borderId="17" xfId="0" applyBorder="1" applyAlignment="1" applyProtection="1">
      <alignment vertical="top" wrapText="1"/>
      <protection locked="0"/>
    </xf>
    <xf numFmtId="49" fontId="5" fillId="0" borderId="7" xfId="0" applyNumberFormat="1" applyFont="1" applyBorder="1" applyAlignment="1" applyProtection="1">
      <alignment vertical="top" wrapText="1" readingOrder="1"/>
      <protection locked="0"/>
    </xf>
    <xf numFmtId="49" fontId="0" fillId="0" borderId="5" xfId="0" applyNumberFormat="1" applyBorder="1" applyAlignment="1" applyProtection="1">
      <alignment vertical="top" wrapText="1"/>
      <protection locked="0"/>
    </xf>
    <xf numFmtId="0" fontId="9" fillId="0" borderId="9" xfId="0" applyFont="1" applyBorder="1" applyAlignment="1" applyProtection="1">
      <alignment vertical="top" wrapText="1" readingOrder="1"/>
      <protection locked="0"/>
    </xf>
    <xf numFmtId="0" fontId="0" fillId="0" borderId="0" xfId="0"/>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64" xfId="0" applyFont="1" applyBorder="1" applyAlignment="1" applyProtection="1">
      <alignment vertical="top" wrapText="1" readingOrder="1"/>
      <protection locked="0"/>
    </xf>
    <xf numFmtId="0" fontId="0" fillId="0" borderId="47"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5"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3" xfId="0" applyBorder="1" applyAlignment="1" applyProtection="1">
      <alignment vertical="top" wrapText="1"/>
      <protection locked="0"/>
    </xf>
    <xf numFmtId="0" fontId="11" fillId="0" borderId="4" xfId="0" applyFont="1" applyBorder="1" applyAlignment="1" applyProtection="1">
      <alignment horizontal="left" vertical="top" wrapText="1" readingOrder="1"/>
      <protection locked="0"/>
    </xf>
    <xf numFmtId="0" fontId="13" fillId="0" borderId="3" xfId="0" applyFont="1" applyBorder="1" applyAlignment="1" applyProtection="1">
      <alignment horizontal="left" vertical="top" wrapText="1" readingOrder="1"/>
      <protection locked="0"/>
    </xf>
    <xf numFmtId="0" fontId="5" fillId="0" borderId="4" xfId="0" applyFont="1" applyBorder="1" applyAlignment="1" applyProtection="1">
      <alignment vertical="top" wrapText="1" readingOrder="1"/>
      <protection locked="0"/>
    </xf>
    <xf numFmtId="0" fontId="0" fillId="0" borderId="13" xfId="0" applyBorder="1" applyAlignment="1" applyProtection="1">
      <alignment vertical="top" wrapText="1"/>
      <protection locked="0"/>
    </xf>
    <xf numFmtId="165" fontId="5" fillId="0" borderId="4" xfId="0" applyNumberFormat="1" applyFont="1" applyBorder="1" applyAlignment="1" applyProtection="1">
      <alignment vertical="top" wrapText="1" readingOrder="1"/>
      <protection locked="0"/>
    </xf>
    <xf numFmtId="166" fontId="9" fillId="0" borderId="7" xfId="0" applyNumberFormat="1" applyFont="1" applyBorder="1" applyAlignment="1" applyProtection="1">
      <alignment vertical="top" wrapText="1" readingOrder="1"/>
      <protection locked="0"/>
    </xf>
    <xf numFmtId="165" fontId="5" fillId="0" borderId="1" xfId="0" applyNumberFormat="1" applyFont="1" applyBorder="1" applyAlignment="1" applyProtection="1">
      <alignment vertical="top" wrapText="1" readingOrder="1"/>
      <protection locked="0"/>
    </xf>
    <xf numFmtId="165" fontId="5" fillId="0" borderId="5" xfId="0" applyNumberFormat="1" applyFont="1" applyBorder="1" applyAlignment="1" applyProtection="1">
      <alignment vertical="top" wrapText="1" readingOrder="1"/>
      <protection locked="0"/>
    </xf>
    <xf numFmtId="165" fontId="5" fillId="0" borderId="7" xfId="0" applyNumberFormat="1" applyFont="1" applyBorder="1" applyAlignment="1" applyProtection="1">
      <alignment vertical="top" wrapText="1" readingOrder="1"/>
      <protection locked="0"/>
    </xf>
    <xf numFmtId="165" fontId="0" fillId="0" borderId="7" xfId="0" applyNumberFormat="1"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0" fillId="0" borderId="5" xfId="0" applyBorder="1" applyAlignment="1" applyProtection="1">
      <alignment vertical="top" wrapText="1"/>
      <protection locked="0"/>
    </xf>
    <xf numFmtId="0" fontId="5" fillId="0" borderId="1" xfId="0" applyFont="1" applyBorder="1" applyAlignment="1" applyProtection="1">
      <alignment vertical="top" wrapText="1" readingOrder="1"/>
      <protection locked="0"/>
    </xf>
    <xf numFmtId="0" fontId="5" fillId="0" borderId="7" xfId="0" applyFont="1" applyBorder="1" applyAlignment="1" applyProtection="1">
      <alignment vertical="top" wrapText="1" readingOrder="1"/>
      <protection locked="0"/>
    </xf>
    <xf numFmtId="0" fontId="0" fillId="0" borderId="7" xfId="0" applyBorder="1" applyAlignment="1" applyProtection="1">
      <alignment vertical="top" wrapText="1"/>
      <protection locked="0"/>
    </xf>
    <xf numFmtId="0" fontId="13" fillId="0" borderId="13"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13" fillId="0" borderId="11" xfId="0" applyFont="1" applyBorder="1" applyAlignment="1" applyProtection="1">
      <alignment horizontal="left" vertical="top" wrapText="1" readingOrder="1"/>
      <protection locked="0"/>
    </xf>
    <xf numFmtId="0" fontId="13" fillId="0" borderId="9" xfId="0" applyFont="1" applyBorder="1" applyAlignment="1" applyProtection="1">
      <alignment horizontal="left" vertical="top" wrapText="1" readingOrder="1"/>
      <protection locked="0"/>
    </xf>
    <xf numFmtId="0" fontId="5" fillId="0" borderId="5" xfId="0" applyFont="1" applyBorder="1" applyAlignment="1" applyProtection="1">
      <alignment vertical="top" wrapText="1" readingOrder="1"/>
      <protection locked="0"/>
    </xf>
    <xf numFmtId="0" fontId="0" fillId="0" borderId="57" xfId="0" applyBorder="1" applyAlignment="1" applyProtection="1">
      <alignment vertical="top" wrapText="1"/>
      <protection locked="0"/>
    </xf>
    <xf numFmtId="0" fontId="5" fillId="6" borderId="55" xfId="0" applyFont="1" applyFill="1" applyBorder="1" applyAlignment="1" applyProtection="1">
      <alignment vertical="top" wrapText="1" readingOrder="1"/>
      <protection locked="0"/>
    </xf>
    <xf numFmtId="0" fontId="0" fillId="6" borderId="39" xfId="0" applyFill="1" applyBorder="1" applyAlignment="1" applyProtection="1">
      <alignment vertical="top" wrapText="1"/>
      <protection locked="0"/>
    </xf>
    <xf numFmtId="0" fontId="0" fillId="6" borderId="13"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165" fontId="0" fillId="0" borderId="56" xfId="0" applyNumberFormat="1" applyBorder="1" applyAlignment="1" applyProtection="1">
      <alignment vertical="top" wrapText="1"/>
      <protection locked="0"/>
    </xf>
    <xf numFmtId="0" fontId="5" fillId="0" borderId="55" xfId="0" applyFont="1" applyBorder="1" applyAlignment="1" applyProtection="1">
      <alignment vertical="top" wrapText="1" readingOrder="1"/>
      <protection locked="0"/>
    </xf>
    <xf numFmtId="0" fontId="0" fillId="0" borderId="36" xfId="0" applyBorder="1" applyAlignment="1" applyProtection="1">
      <alignment vertical="top" wrapText="1"/>
      <protection locked="0"/>
    </xf>
    <xf numFmtId="0" fontId="0" fillId="0" borderId="39" xfId="0" applyBorder="1" applyAlignment="1" applyProtection="1">
      <alignment vertical="top" wrapText="1"/>
      <protection locked="0"/>
    </xf>
    <xf numFmtId="0" fontId="0" fillId="0" borderId="0" xfId="0" applyBorder="1"/>
    <xf numFmtId="0" fontId="0" fillId="0" borderId="11" xfId="0" applyBorder="1" applyAlignment="1" applyProtection="1">
      <alignment vertical="top" wrapText="1"/>
      <protection locked="0"/>
    </xf>
    <xf numFmtId="0" fontId="13" fillId="0" borderId="23" xfId="0" applyFont="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11" fillId="0" borderId="38" xfId="0" applyFont="1" applyBorder="1" applyAlignment="1" applyProtection="1">
      <alignment horizontal="center" vertical="top" wrapText="1" readingOrder="1"/>
      <protection locked="0"/>
    </xf>
    <xf numFmtId="49" fontId="5" fillId="0" borderId="55" xfId="0" applyNumberFormat="1" applyFont="1" applyBorder="1" applyAlignment="1" applyProtection="1">
      <alignment vertical="top" wrapText="1" readingOrder="1"/>
      <protection locked="0"/>
    </xf>
    <xf numFmtId="0" fontId="11" fillId="0" borderId="7" xfId="0" applyFont="1" applyBorder="1" applyAlignment="1" applyProtection="1">
      <alignment horizontal="left" vertical="top" wrapText="1" readingOrder="1"/>
      <protection locked="0"/>
    </xf>
    <xf numFmtId="0" fontId="11" fillId="0" borderId="25" xfId="0" applyFont="1" applyBorder="1" applyAlignment="1" applyProtection="1">
      <alignment horizontal="center" vertical="top" wrapText="1" readingOrder="1"/>
      <protection locked="0"/>
    </xf>
    <xf numFmtId="0" fontId="11" fillId="0" borderId="26" xfId="0" applyFont="1" applyBorder="1" applyAlignment="1" applyProtection="1">
      <alignment horizontal="center" vertical="top" wrapText="1" readingOrder="1"/>
      <protection locked="0"/>
    </xf>
    <xf numFmtId="165" fontId="0" fillId="0" borderId="6" xfId="0" applyNumberFormat="1" applyBorder="1" applyAlignment="1" applyProtection="1">
      <alignment vertical="top" wrapText="1"/>
      <protection locked="0"/>
    </xf>
    <xf numFmtId="0" fontId="5" fillId="0" borderId="10" xfId="0" applyFont="1" applyBorder="1" applyAlignment="1" applyProtection="1">
      <alignment vertical="top" wrapText="1" readingOrder="1"/>
      <protection locked="0"/>
    </xf>
    <xf numFmtId="0" fontId="5" fillId="0" borderId="2" xfId="0" applyFont="1" applyBorder="1" applyAlignment="1" applyProtection="1">
      <alignment vertical="top" wrapText="1" readingOrder="1"/>
      <protection locked="0"/>
    </xf>
    <xf numFmtId="0" fontId="5" fillId="0" borderId="3" xfId="0" applyFont="1" applyBorder="1" applyAlignment="1" applyProtection="1">
      <alignment vertical="top" wrapText="1" readingOrder="1"/>
      <protection locked="0"/>
    </xf>
    <xf numFmtId="0" fontId="5" fillId="0" borderId="13" xfId="0" applyFont="1" applyBorder="1" applyAlignment="1" applyProtection="1">
      <alignment vertical="top" wrapText="1" readingOrder="1"/>
      <protection locked="0"/>
    </xf>
    <xf numFmtId="0" fontId="5" fillId="0" borderId="0"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5" fillId="0" borderId="11" xfId="0" applyFont="1" applyBorder="1" applyAlignment="1" applyProtection="1">
      <alignment vertical="top" wrapText="1" readingOrder="1"/>
      <protection locked="0"/>
    </xf>
    <xf numFmtId="0" fontId="5" fillId="0" borderId="8" xfId="0" applyFont="1" applyBorder="1" applyAlignment="1" applyProtection="1">
      <alignment vertical="top" wrapText="1" readingOrder="1"/>
      <protection locked="0"/>
    </xf>
    <xf numFmtId="0" fontId="5" fillId="6" borderId="10" xfId="0" applyFont="1" applyFill="1" applyBorder="1" applyAlignment="1" applyProtection="1">
      <alignment vertical="top" wrapText="1" readingOrder="1"/>
      <protection locked="0"/>
    </xf>
    <xf numFmtId="0" fontId="5" fillId="6" borderId="3" xfId="0" applyFont="1" applyFill="1" applyBorder="1" applyAlignment="1" applyProtection="1">
      <alignment vertical="top" wrapText="1" readingOrder="1"/>
      <protection locked="0"/>
    </xf>
    <xf numFmtId="0" fontId="5" fillId="6" borderId="13" xfId="0" applyFont="1" applyFill="1" applyBorder="1" applyAlignment="1" applyProtection="1">
      <alignment vertical="top" wrapText="1" readingOrder="1"/>
      <protection locked="0"/>
    </xf>
    <xf numFmtId="0" fontId="5" fillId="6" borderId="6" xfId="0" applyFont="1" applyFill="1" applyBorder="1" applyAlignment="1" applyProtection="1">
      <alignment vertical="top" wrapText="1" readingOrder="1"/>
      <protection locked="0"/>
    </xf>
    <xf numFmtId="0" fontId="9" fillId="0" borderId="7"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11" fillId="0" borderId="35" xfId="0" applyFont="1" applyBorder="1" applyAlignment="1" applyProtection="1">
      <alignment horizontal="left" vertical="top" wrapText="1" readingOrder="1"/>
      <protection locked="0"/>
    </xf>
    <xf numFmtId="0" fontId="11" fillId="0" borderId="12" xfId="0" applyFont="1" applyBorder="1" applyAlignment="1" applyProtection="1">
      <alignment horizontal="left" vertical="top" wrapText="1" readingOrder="1"/>
      <protection locked="0"/>
    </xf>
    <xf numFmtId="0" fontId="5" fillId="6" borderId="4" xfId="0" applyFont="1" applyFill="1" applyBorder="1" applyAlignment="1" applyProtection="1">
      <alignment vertical="top" wrapText="1" readingOrder="1"/>
      <protection locked="0"/>
    </xf>
    <xf numFmtId="0" fontId="0" fillId="6" borderId="3" xfId="0" applyFill="1" applyBorder="1" applyAlignment="1" applyProtection="1">
      <alignment vertical="top" wrapText="1"/>
      <protection locked="0"/>
    </xf>
    <xf numFmtId="0" fontId="0" fillId="6" borderId="11" xfId="0" applyFill="1" applyBorder="1" applyAlignment="1" applyProtection="1">
      <alignment vertical="top" wrapText="1"/>
      <protection locked="0"/>
    </xf>
    <xf numFmtId="0" fontId="0" fillId="6" borderId="9" xfId="0" applyFill="1" applyBorder="1" applyAlignment="1" applyProtection="1">
      <alignment vertical="top" wrapText="1"/>
      <protection locked="0"/>
    </xf>
    <xf numFmtId="49" fontId="5" fillId="0" borderId="1" xfId="0" applyNumberFormat="1" applyFont="1" applyBorder="1" applyAlignment="1" applyProtection="1">
      <alignment vertical="top" wrapText="1" readingOrder="1"/>
      <protection locked="0"/>
    </xf>
    <xf numFmtId="49" fontId="5" fillId="0" borderId="5" xfId="0" applyNumberFormat="1" applyFont="1" applyBorder="1" applyAlignment="1" applyProtection="1">
      <alignment vertical="top" wrapText="1" readingOrder="1"/>
      <protection locked="0"/>
    </xf>
    <xf numFmtId="0" fontId="11" fillId="5" borderId="23" xfId="0" applyFont="1" applyFill="1" applyBorder="1" applyAlignment="1" applyProtection="1">
      <alignment vertical="top" wrapText="1"/>
      <protection locked="0"/>
    </xf>
    <xf numFmtId="169" fontId="11" fillId="6" borderId="33" xfId="0" applyNumberFormat="1" applyFont="1" applyFill="1" applyBorder="1" applyAlignment="1" applyProtection="1">
      <alignment horizontal="left" vertical="top" wrapText="1"/>
    </xf>
    <xf numFmtId="169" fontId="11" fillId="6" borderId="32" xfId="0" applyNumberFormat="1" applyFont="1" applyFill="1" applyBorder="1" applyAlignment="1" applyProtection="1">
      <alignment horizontal="left" vertical="top" wrapText="1"/>
    </xf>
    <xf numFmtId="0" fontId="13" fillId="0" borderId="45" xfId="0" applyFont="1" applyBorder="1" applyAlignment="1" applyProtection="1">
      <alignment horizontal="left" vertical="top" wrapText="1" readingOrder="1"/>
      <protection locked="0"/>
    </xf>
    <xf numFmtId="0" fontId="11" fillId="0" borderId="10" xfId="0" applyFont="1" applyBorder="1" applyAlignment="1" applyProtection="1">
      <alignment horizontal="left" vertical="top" wrapText="1" readingOrder="1"/>
      <protection locked="0"/>
    </xf>
    <xf numFmtId="0" fontId="11" fillId="0" borderId="13" xfId="0" applyFont="1" applyBorder="1" applyAlignment="1" applyProtection="1">
      <alignment horizontal="left" vertical="top" wrapText="1" readingOrder="1"/>
      <protection locked="0"/>
    </xf>
    <xf numFmtId="0" fontId="11" fillId="0" borderId="11" xfId="0" applyFont="1" applyBorder="1" applyAlignment="1" applyProtection="1">
      <alignment horizontal="left" vertical="top" wrapText="1" readingOrder="1"/>
      <protection locked="0"/>
    </xf>
    <xf numFmtId="0" fontId="11" fillId="0" borderId="1" xfId="0" applyFont="1" applyBorder="1" applyAlignment="1" applyProtection="1">
      <alignment horizontal="left" vertical="top" wrapText="1" readingOrder="1"/>
      <protection locked="0"/>
    </xf>
    <xf numFmtId="0" fontId="11" fillId="0" borderId="56" xfId="0" applyFont="1" applyBorder="1" applyAlignment="1" applyProtection="1">
      <alignment horizontal="left" vertical="top" wrapText="1" readingOrder="1"/>
      <protection locked="0"/>
    </xf>
    <xf numFmtId="0" fontId="11" fillId="0" borderId="14" xfId="0" applyFont="1" applyBorder="1" applyAlignment="1" applyProtection="1">
      <alignment horizontal="left" vertical="top" wrapText="1" readingOrder="1"/>
      <protection locked="0"/>
    </xf>
    <xf numFmtId="0" fontId="11" fillId="0" borderId="17" xfId="0" applyFont="1" applyBorder="1" applyAlignment="1" applyProtection="1">
      <alignment horizontal="left" vertical="top" wrapText="1" readingOrder="1"/>
      <protection locked="0"/>
    </xf>
    <xf numFmtId="169" fontId="11" fillId="6" borderId="38" xfId="0" applyNumberFormat="1" applyFont="1" applyFill="1" applyBorder="1" applyAlignment="1" applyProtection="1">
      <alignment horizontal="left" vertical="top" wrapText="1"/>
    </xf>
    <xf numFmtId="169" fontId="11" fillId="6" borderId="37" xfId="0" applyNumberFormat="1" applyFont="1" applyFill="1" applyBorder="1" applyAlignment="1" applyProtection="1">
      <alignment horizontal="left" vertical="top" wrapText="1"/>
    </xf>
    <xf numFmtId="169" fontId="11" fillId="6" borderId="18" xfId="0" applyNumberFormat="1" applyFont="1" applyFill="1" applyBorder="1" applyAlignment="1" applyProtection="1">
      <alignment horizontal="left" vertical="top" wrapText="1"/>
    </xf>
    <xf numFmtId="169" fontId="11" fillId="6" borderId="15" xfId="0" applyNumberFormat="1" applyFont="1" applyFill="1" applyBorder="1" applyAlignment="1" applyProtection="1">
      <alignment horizontal="left" vertical="top" wrapText="1"/>
    </xf>
    <xf numFmtId="0" fontId="0" fillId="0" borderId="14" xfId="0" applyBorder="1" applyAlignment="1" applyProtection="1">
      <alignment vertical="top" wrapText="1"/>
      <protection locked="0"/>
    </xf>
    <xf numFmtId="0" fontId="11" fillId="6" borderId="23" xfId="0" applyFont="1" applyFill="1" applyBorder="1" applyAlignment="1" applyProtection="1">
      <alignment horizontal="left" vertical="top" wrapText="1" readingOrder="1"/>
      <protection locked="0"/>
    </xf>
    <xf numFmtId="0" fontId="13" fillId="6" borderId="23" xfId="0" applyFont="1" applyFill="1" applyBorder="1" applyAlignment="1" applyProtection="1">
      <alignment horizontal="left" vertical="top" wrapText="1" readingOrder="1"/>
      <protection locked="0"/>
    </xf>
    <xf numFmtId="165" fontId="0" fillId="0" borderId="3" xfId="0" applyNumberFormat="1" applyBorder="1" applyAlignment="1" applyProtection="1">
      <alignment vertical="top" wrapText="1"/>
      <protection locked="0"/>
    </xf>
    <xf numFmtId="165" fontId="0" fillId="0" borderId="13" xfId="0" applyNumberFormat="1" applyBorder="1" applyAlignment="1" applyProtection="1">
      <alignment vertical="top" wrapText="1"/>
      <protection locked="0"/>
    </xf>
    <xf numFmtId="0" fontId="0" fillId="0" borderId="28" xfId="0" applyBorder="1" applyAlignment="1" applyProtection="1">
      <alignment horizontal="center" vertical="top" wrapText="1"/>
      <protection locked="0"/>
    </xf>
    <xf numFmtId="0" fontId="0" fillId="0" borderId="29" xfId="0" applyBorder="1" applyAlignment="1" applyProtection="1">
      <alignment horizontal="center" vertical="top" wrapText="1"/>
      <protection locked="0"/>
    </xf>
    <xf numFmtId="0" fontId="11" fillId="0" borderId="40" xfId="0" applyFont="1" applyBorder="1" applyAlignment="1" applyProtection="1">
      <alignment horizontal="left" vertical="top" wrapText="1" readingOrder="1"/>
      <protection locked="0"/>
    </xf>
    <xf numFmtId="0" fontId="11" fillId="0" borderId="39" xfId="0" applyFont="1" applyBorder="1" applyAlignment="1" applyProtection="1">
      <alignment horizontal="left" vertical="top" wrapText="1" readingOrder="1"/>
      <protection locked="0"/>
    </xf>
    <xf numFmtId="0" fontId="0" fillId="0" borderId="19" xfId="0" applyBorder="1" applyAlignment="1" applyProtection="1">
      <alignment vertical="top" wrapText="1"/>
      <protection locked="0"/>
    </xf>
    <xf numFmtId="165" fontId="11" fillId="0" borderId="25" xfId="0" applyNumberFormat="1" applyFont="1" applyBorder="1" applyAlignment="1" applyProtection="1">
      <alignment horizontal="right" vertical="top" wrapText="1"/>
      <protection locked="0"/>
    </xf>
    <xf numFmtId="165" fontId="11" fillId="0" borderId="27" xfId="0" applyNumberFormat="1" applyFont="1" applyBorder="1" applyAlignment="1" applyProtection="1">
      <alignment horizontal="right" vertical="top" wrapText="1"/>
      <protection locked="0"/>
    </xf>
    <xf numFmtId="165" fontId="11" fillId="0" borderId="26" xfId="0" applyNumberFormat="1" applyFont="1" applyBorder="1" applyAlignment="1" applyProtection="1">
      <alignment horizontal="right" vertical="top" wrapText="1"/>
      <protection locked="0"/>
    </xf>
    <xf numFmtId="0" fontId="11" fillId="0" borderId="28" xfId="0" applyFont="1" applyBorder="1" applyAlignment="1" applyProtection="1">
      <alignment horizontal="center" vertical="top" wrapText="1"/>
      <protection locked="0"/>
    </xf>
    <xf numFmtId="0" fontId="11" fillId="0" borderId="29" xfId="0" applyFont="1" applyBorder="1" applyAlignment="1" applyProtection="1">
      <alignment horizontal="center" vertical="top" wrapText="1"/>
      <protection locked="0"/>
    </xf>
    <xf numFmtId="0" fontId="5" fillId="0" borderId="43" xfId="0" applyFont="1" applyBorder="1" applyAlignment="1" applyProtection="1">
      <alignment vertical="top" wrapText="1" readingOrder="1"/>
      <protection locked="0"/>
    </xf>
    <xf numFmtId="0" fontId="11" fillId="4" borderId="13" xfId="0" applyFont="1" applyFill="1" applyBorder="1" applyAlignment="1" applyProtection="1">
      <alignment horizontal="left" vertical="top" wrapText="1" readingOrder="1"/>
      <protection locked="0"/>
    </xf>
    <xf numFmtId="0" fontId="11" fillId="0" borderId="28" xfId="0" applyFont="1" applyBorder="1" applyAlignment="1" applyProtection="1">
      <alignment horizontal="center" vertical="top" wrapText="1" readingOrder="1"/>
      <protection locked="0"/>
    </xf>
    <xf numFmtId="0" fontId="13" fillId="0" borderId="12" xfId="0" applyFont="1" applyBorder="1" applyAlignment="1" applyProtection="1">
      <alignment horizontal="left" vertical="top" wrapText="1" readingOrder="1"/>
      <protection locked="0"/>
    </xf>
    <xf numFmtId="0" fontId="11" fillId="4" borderId="10" xfId="0" applyFont="1" applyFill="1" applyBorder="1" applyAlignment="1" applyProtection="1">
      <alignment horizontal="left" vertical="top" wrapText="1" readingOrder="1"/>
      <protection locked="0"/>
    </xf>
    <xf numFmtId="0" fontId="11" fillId="4" borderId="3" xfId="0" applyFont="1" applyFill="1" applyBorder="1" applyAlignment="1" applyProtection="1">
      <alignment horizontal="left" vertical="top" wrapText="1" readingOrder="1"/>
      <protection locked="0"/>
    </xf>
    <xf numFmtId="0" fontId="5" fillId="0" borderId="53" xfId="0" applyFont="1" applyBorder="1" applyAlignment="1" applyProtection="1">
      <alignment vertical="top" wrapText="1" readingOrder="1"/>
      <protection locked="0"/>
    </xf>
    <xf numFmtId="0" fontId="5" fillId="0" borderId="0" xfId="0" applyFont="1" applyBorder="1" applyAlignment="1" applyProtection="1">
      <alignment horizontal="center" vertical="top" wrapText="1" readingOrder="1"/>
      <protection locked="0"/>
    </xf>
    <xf numFmtId="0" fontId="5" fillId="0" borderId="6" xfId="0" applyFont="1" applyBorder="1" applyAlignment="1" applyProtection="1">
      <alignment horizontal="center" vertical="top" wrapText="1" readingOrder="1"/>
      <protection locked="0"/>
    </xf>
    <xf numFmtId="0" fontId="0" fillId="0" borderId="40" xfId="0" applyBorder="1" applyAlignment="1" applyProtection="1">
      <alignment horizontal="center" vertical="top" wrapText="1"/>
      <protection locked="0"/>
    </xf>
    <xf numFmtId="0" fontId="0" fillId="0" borderId="36" xfId="0" applyBorder="1" applyAlignment="1" applyProtection="1">
      <alignment horizontal="center" vertical="top" wrapText="1"/>
      <protection locked="0"/>
    </xf>
    <xf numFmtId="0" fontId="11" fillId="0" borderId="20" xfId="0" applyFont="1" applyBorder="1" applyAlignment="1" applyProtection="1">
      <alignment horizontal="center" vertical="top" wrapText="1" readingOrder="1"/>
      <protection locked="0"/>
    </xf>
    <xf numFmtId="0" fontId="11" fillId="0" borderId="21" xfId="0" applyFont="1" applyBorder="1" applyAlignment="1" applyProtection="1">
      <alignment horizontal="center" vertical="top" wrapText="1" readingOrder="1"/>
      <protection locked="0"/>
    </xf>
    <xf numFmtId="0" fontId="11" fillId="0" borderId="10" xfId="0" applyFont="1" applyBorder="1" applyAlignment="1">
      <alignment horizontal="center" vertical="top" wrapText="1"/>
    </xf>
    <xf numFmtId="0" fontId="11" fillId="0" borderId="47" xfId="0" applyFont="1" applyBorder="1" applyAlignment="1">
      <alignment horizontal="center" vertical="top" wrapText="1"/>
    </xf>
    <xf numFmtId="165" fontId="5" fillId="0" borderId="46" xfId="0" applyNumberFormat="1" applyFont="1" applyBorder="1" applyAlignment="1" applyProtection="1">
      <alignment horizontal="right" vertical="top" wrapText="1" readingOrder="1"/>
      <protection locked="0"/>
    </xf>
    <xf numFmtId="165" fontId="5" fillId="0" borderId="5" xfId="0" applyNumberFormat="1" applyFont="1" applyBorder="1" applyAlignment="1" applyProtection="1">
      <alignment horizontal="right" vertical="top" wrapText="1" readingOrder="1"/>
      <protection locked="0"/>
    </xf>
    <xf numFmtId="0" fontId="11" fillId="4" borderId="23" xfId="0" applyFont="1" applyFill="1" applyBorder="1" applyAlignment="1" applyProtection="1">
      <alignment horizontal="center" vertical="top" wrapText="1" readingOrder="1"/>
      <protection locked="0"/>
    </xf>
    <xf numFmtId="0" fontId="11" fillId="0" borderId="42" xfId="0" applyFont="1" applyBorder="1" applyAlignment="1" applyProtection="1">
      <alignment horizontal="left" vertical="top" wrapText="1" readingOrder="1"/>
      <protection locked="0"/>
    </xf>
    <xf numFmtId="0" fontId="11" fillId="0" borderId="65" xfId="0" applyFont="1" applyBorder="1" applyAlignment="1" applyProtection="1">
      <alignment horizontal="left" vertical="top" wrapText="1" readingOrder="1"/>
      <protection locked="0"/>
    </xf>
    <xf numFmtId="165" fontId="0" fillId="0" borderId="39" xfId="0" applyNumberFormat="1" applyBorder="1" applyAlignment="1" applyProtection="1">
      <alignment vertical="top" wrapText="1"/>
      <protection locked="0"/>
    </xf>
    <xf numFmtId="165" fontId="0" fillId="0" borderId="14" xfId="0" applyNumberFormat="1" applyBorder="1" applyAlignment="1" applyProtection="1">
      <alignment vertical="top" wrapText="1"/>
      <protection locked="0"/>
    </xf>
    <xf numFmtId="165" fontId="0" fillId="0" borderId="17" xfId="0" applyNumberFormat="1" applyBorder="1" applyAlignment="1" applyProtection="1">
      <alignment vertical="top" wrapText="1"/>
      <protection locked="0"/>
    </xf>
    <xf numFmtId="165" fontId="11" fillId="4" borderId="37" xfId="0" applyNumberFormat="1" applyFont="1" applyFill="1" applyBorder="1" applyAlignment="1" applyProtection="1">
      <alignment horizontal="center" vertical="top" wrapText="1"/>
      <protection locked="0"/>
    </xf>
    <xf numFmtId="165" fontId="11" fillId="4" borderId="29" xfId="0" applyNumberFormat="1" applyFont="1" applyFill="1" applyBorder="1" applyAlignment="1" applyProtection="1">
      <alignment horizontal="center" vertical="top" wrapText="1"/>
      <protection locked="0"/>
    </xf>
    <xf numFmtId="165" fontId="11" fillId="4" borderId="25" xfId="0" applyNumberFormat="1" applyFont="1" applyFill="1" applyBorder="1" applyAlignment="1" applyProtection="1">
      <alignment horizontal="center" vertical="top" wrapText="1"/>
      <protection locked="0"/>
    </xf>
    <xf numFmtId="165" fontId="11" fillId="4" borderId="27" xfId="0" applyNumberFormat="1" applyFont="1" applyFill="1" applyBorder="1" applyAlignment="1" applyProtection="1">
      <alignment horizontal="center" vertical="top" wrapText="1"/>
      <protection locked="0"/>
    </xf>
    <xf numFmtId="165" fontId="5" fillId="0" borderId="9" xfId="0" applyNumberFormat="1" applyFont="1" applyBorder="1" applyAlignment="1" applyProtection="1">
      <alignment vertical="top" wrapText="1" readingOrder="1"/>
      <protection locked="0"/>
    </xf>
    <xf numFmtId="0" fontId="11" fillId="0" borderId="41" xfId="0" applyFont="1" applyBorder="1" applyAlignment="1" applyProtection="1">
      <alignment horizontal="left" vertical="top" wrapText="1" readingOrder="1"/>
      <protection locked="0"/>
    </xf>
    <xf numFmtId="0" fontId="13" fillId="0" borderId="32" xfId="0" applyFont="1" applyBorder="1" applyAlignment="1" applyProtection="1">
      <alignment horizontal="left" vertical="top" wrapText="1" readingOrder="1"/>
      <protection locked="0"/>
    </xf>
    <xf numFmtId="0" fontId="11" fillId="4" borderId="38" xfId="0" applyFont="1" applyFill="1" applyBorder="1" applyAlignment="1" applyProtection="1">
      <alignment horizontal="center" vertical="top" wrapText="1" readingOrder="1"/>
      <protection locked="0"/>
    </xf>
    <xf numFmtId="0" fontId="11" fillId="4" borderId="37" xfId="0" applyFont="1" applyFill="1" applyBorder="1" applyAlignment="1" applyProtection="1">
      <alignment horizontal="center" vertical="top" wrapText="1" readingOrder="1"/>
      <protection locked="0"/>
    </xf>
    <xf numFmtId="165" fontId="11" fillId="0" borderId="28" xfId="0" applyNumberFormat="1" applyFont="1" applyBorder="1" applyAlignment="1" applyProtection="1">
      <alignment horizontal="right" vertical="top" wrapText="1"/>
      <protection locked="0"/>
    </xf>
    <xf numFmtId="165" fontId="11" fillId="0" borderId="29" xfId="0" applyNumberFormat="1" applyFont="1" applyBorder="1" applyAlignment="1" applyProtection="1">
      <alignment horizontal="right" vertical="top" wrapText="1"/>
      <protection locked="0"/>
    </xf>
    <xf numFmtId="0" fontId="5" fillId="3" borderId="4" xfId="0" applyFont="1" applyFill="1" applyBorder="1" applyAlignment="1" applyProtection="1">
      <alignment vertical="top" wrapText="1" readingOrder="1"/>
      <protection locked="0"/>
    </xf>
    <xf numFmtId="0" fontId="0" fillId="3" borderId="3"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165" fontId="5" fillId="3" borderId="4" xfId="0" applyNumberFormat="1" applyFont="1" applyFill="1" applyBorder="1" applyAlignment="1" applyProtection="1">
      <alignment vertical="top" wrapText="1" readingOrder="1"/>
      <protection locked="0"/>
    </xf>
    <xf numFmtId="165" fontId="0" fillId="3" borderId="7" xfId="0" applyNumberFormat="1" applyFill="1" applyBorder="1" applyAlignment="1" applyProtection="1">
      <alignment vertical="top" wrapText="1"/>
      <protection locked="0"/>
    </xf>
    <xf numFmtId="165" fontId="0" fillId="3" borderId="3" xfId="0" applyNumberFormat="1" applyFill="1" applyBorder="1" applyAlignment="1" applyProtection="1">
      <alignment vertical="top" wrapText="1"/>
      <protection locked="0"/>
    </xf>
    <xf numFmtId="165" fontId="0" fillId="3" borderId="11" xfId="0" applyNumberFormat="1" applyFill="1" applyBorder="1" applyAlignment="1" applyProtection="1">
      <alignment vertical="top" wrapText="1"/>
      <protection locked="0"/>
    </xf>
    <xf numFmtId="165" fontId="0" fillId="3" borderId="9" xfId="0" applyNumberFormat="1" applyFill="1" applyBorder="1" applyAlignment="1" applyProtection="1">
      <alignment vertical="top" wrapText="1"/>
      <protection locked="0"/>
    </xf>
    <xf numFmtId="165" fontId="5" fillId="2" borderId="4" xfId="0" applyNumberFormat="1" applyFont="1" applyFill="1" applyBorder="1" applyAlignment="1" applyProtection="1">
      <alignment vertical="top" wrapText="1" readingOrder="1"/>
      <protection locked="0"/>
    </xf>
    <xf numFmtId="165" fontId="0" fillId="2" borderId="5" xfId="0" applyNumberFormat="1" applyFill="1" applyBorder="1" applyAlignment="1" applyProtection="1">
      <alignment vertical="top" wrapText="1"/>
      <protection locked="0"/>
    </xf>
    <xf numFmtId="0" fontId="0" fillId="0" borderId="28" xfId="0" applyBorder="1" applyAlignment="1" applyProtection="1">
      <alignment vertical="top" wrapText="1"/>
      <protection locked="0"/>
    </xf>
    <xf numFmtId="0" fontId="11" fillId="0" borderId="10" xfId="0" applyFont="1" applyBorder="1" applyAlignment="1" applyProtection="1">
      <alignment horizontal="center" vertical="top" wrapText="1" readingOrder="1"/>
      <protection locked="0"/>
    </xf>
    <xf numFmtId="0" fontId="11" fillId="0" borderId="3" xfId="0" applyFont="1" applyBorder="1" applyAlignment="1" applyProtection="1">
      <alignment horizontal="center" vertical="top" wrapText="1" readingOrder="1"/>
      <protection locked="0"/>
    </xf>
    <xf numFmtId="0" fontId="11" fillId="0" borderId="33" xfId="0" applyFont="1" applyBorder="1" applyAlignment="1">
      <alignment horizontal="center" vertical="distributed" readingOrder="1"/>
    </xf>
    <xf numFmtId="0" fontId="11" fillId="0" borderId="32" xfId="0" applyFont="1" applyBorder="1" applyAlignment="1">
      <alignment horizontal="center" vertical="distributed" readingOrder="1"/>
    </xf>
    <xf numFmtId="0" fontId="5" fillId="2" borderId="4" xfId="0" applyFont="1" applyFill="1" applyBorder="1" applyAlignment="1" applyProtection="1">
      <alignment vertical="top" wrapText="1" readingOrder="1"/>
      <protection locked="0"/>
    </xf>
    <xf numFmtId="0" fontId="0" fillId="2" borderId="3"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165" fontId="5" fillId="0" borderId="52" xfId="0" applyNumberFormat="1" applyFont="1" applyBorder="1" applyAlignment="1" applyProtection="1">
      <alignment vertical="top" wrapText="1" readingOrder="1"/>
      <protection locked="0"/>
    </xf>
    <xf numFmtId="165" fontId="0" fillId="0" borderId="37" xfId="0" applyNumberFormat="1" applyBorder="1" applyAlignment="1" applyProtection="1">
      <alignment vertical="top" wrapText="1"/>
      <protection locked="0"/>
    </xf>
    <xf numFmtId="165" fontId="0" fillId="0" borderId="28" xfId="0" applyNumberFormat="1" applyBorder="1" applyAlignment="1" applyProtection="1">
      <alignment vertical="top" wrapText="1"/>
      <protection locked="0"/>
    </xf>
    <xf numFmtId="165" fontId="0" fillId="0" borderId="29" xfId="0" applyNumberFormat="1" applyBorder="1" applyAlignment="1" applyProtection="1">
      <alignment vertical="top" wrapText="1"/>
      <protection locked="0"/>
    </xf>
    <xf numFmtId="165" fontId="5" fillId="0" borderId="2" xfId="0" applyNumberFormat="1" applyFont="1" applyBorder="1" applyAlignment="1" applyProtection="1">
      <alignment vertical="top" wrapText="1" readingOrder="1"/>
      <protection locked="0"/>
    </xf>
    <xf numFmtId="165" fontId="5" fillId="0" borderId="0" xfId="0" applyNumberFormat="1" applyFont="1" applyBorder="1" applyAlignment="1" applyProtection="1">
      <alignment vertical="top" wrapText="1" readingOrder="1"/>
      <protection locked="0"/>
    </xf>
    <xf numFmtId="165" fontId="5" fillId="0" borderId="45" xfId="0" applyNumberFormat="1" applyFont="1" applyBorder="1" applyAlignment="1" applyProtection="1">
      <alignment vertical="top" wrapText="1" readingOrder="1"/>
      <protection locked="0"/>
    </xf>
    <xf numFmtId="165" fontId="0" fillId="0" borderId="0" xfId="0" applyNumberFormat="1" applyBorder="1" applyAlignment="1" applyProtection="1">
      <alignment vertical="top" wrapText="1"/>
      <protection locked="0"/>
    </xf>
    <xf numFmtId="165" fontId="5" fillId="0" borderId="51" xfId="0" applyNumberFormat="1" applyFont="1" applyBorder="1" applyAlignment="1" applyProtection="1">
      <alignment vertical="top" wrapText="1" readingOrder="1"/>
      <protection locked="0"/>
    </xf>
    <xf numFmtId="165" fontId="0" fillId="0" borderId="27" xfId="0" applyNumberFormat="1" applyBorder="1" applyAlignment="1" applyProtection="1">
      <alignment vertical="top" wrapText="1"/>
      <protection locked="0"/>
    </xf>
    <xf numFmtId="0" fontId="11" fillId="0" borderId="10" xfId="0" applyFont="1" applyBorder="1" applyAlignment="1" applyProtection="1">
      <alignment horizontal="left" vertical="distributed" wrapText="1" readingOrder="1"/>
      <protection locked="0"/>
    </xf>
    <xf numFmtId="0" fontId="13" fillId="0" borderId="2" xfId="0" applyFont="1" applyBorder="1" applyAlignment="1">
      <alignment horizontal="left" vertical="distributed" readingOrder="1"/>
    </xf>
    <xf numFmtId="0" fontId="11" fillId="6" borderId="19" xfId="0" applyFont="1" applyFill="1" applyBorder="1" applyAlignment="1" applyProtection="1">
      <alignment horizontal="left" vertical="top" wrapText="1" readingOrder="1"/>
      <protection locked="0"/>
    </xf>
    <xf numFmtId="0" fontId="11" fillId="6" borderId="17" xfId="0" applyFont="1" applyFill="1" applyBorder="1" applyAlignment="1" applyProtection="1">
      <alignment horizontal="left" vertical="top" wrapText="1" readingOrder="1"/>
      <protection locked="0"/>
    </xf>
    <xf numFmtId="165" fontId="0" fillId="0" borderId="11" xfId="0" applyNumberFormat="1" applyBorder="1" applyAlignment="1" applyProtection="1">
      <alignment vertical="top" wrapText="1"/>
      <protection locked="0"/>
    </xf>
    <xf numFmtId="165" fontId="0" fillId="0" borderId="9" xfId="0" applyNumberFormat="1" applyBorder="1" applyAlignment="1" applyProtection="1">
      <alignment vertical="top" wrapText="1"/>
      <protection locked="0"/>
    </xf>
    <xf numFmtId="0" fontId="11" fillId="0" borderId="37" xfId="0" applyFont="1" applyBorder="1" applyAlignment="1" applyProtection="1">
      <alignment horizontal="center" vertical="top" wrapText="1" readingOrder="1"/>
      <protection locked="0"/>
    </xf>
    <xf numFmtId="0" fontId="11" fillId="0" borderId="6" xfId="0" applyFont="1" applyBorder="1" applyAlignment="1" applyProtection="1">
      <alignment horizontal="center" vertical="top" wrapText="1" readingOrder="1"/>
      <protection locked="0"/>
    </xf>
    <xf numFmtId="165" fontId="11" fillId="0" borderId="38" xfId="0" applyNumberFormat="1" applyFont="1" applyBorder="1" applyAlignment="1" applyProtection="1">
      <alignment horizontal="right" vertical="top" wrapText="1"/>
      <protection locked="0"/>
    </xf>
    <xf numFmtId="165" fontId="11" fillId="0" borderId="37" xfId="0" applyNumberFormat="1" applyFont="1" applyBorder="1" applyAlignment="1" applyProtection="1">
      <alignment horizontal="right" vertical="top" wrapText="1"/>
      <protection locked="0"/>
    </xf>
    <xf numFmtId="165" fontId="11" fillId="0" borderId="18" xfId="0" applyNumberFormat="1" applyFont="1" applyBorder="1" applyAlignment="1" applyProtection="1">
      <alignment horizontal="right" vertical="top" wrapText="1"/>
      <protection locked="0"/>
    </xf>
    <xf numFmtId="165" fontId="11" fillId="0" borderId="15" xfId="0" applyNumberFormat="1" applyFont="1" applyBorder="1" applyAlignment="1" applyProtection="1">
      <alignment horizontal="right" vertical="top" wrapText="1"/>
      <protection locked="0"/>
    </xf>
    <xf numFmtId="0" fontId="5" fillId="0" borderId="10" xfId="0" applyFont="1" applyBorder="1" applyAlignment="1" applyProtection="1">
      <alignment vertical="distributed" wrapText="1" readingOrder="1"/>
      <protection locked="0"/>
    </xf>
    <xf numFmtId="0" fontId="0" fillId="0" borderId="3" xfId="0" applyBorder="1" applyAlignment="1">
      <alignment vertical="distributed"/>
    </xf>
    <xf numFmtId="0" fontId="0" fillId="0" borderId="11" xfId="0" applyBorder="1" applyAlignment="1">
      <alignment vertical="distributed"/>
    </xf>
    <xf numFmtId="0" fontId="0" fillId="0" borderId="9" xfId="0" applyBorder="1" applyAlignment="1">
      <alignment vertical="distributed"/>
    </xf>
    <xf numFmtId="165" fontId="5" fillId="0" borderId="40" xfId="0" applyNumberFormat="1" applyFont="1" applyBorder="1" applyAlignment="1" applyProtection="1">
      <alignment horizontal="right" vertical="top" wrapText="1" readingOrder="1"/>
      <protection locked="0"/>
    </xf>
    <xf numFmtId="165" fontId="5" fillId="0" borderId="37" xfId="0" applyNumberFormat="1" applyFont="1" applyBorder="1" applyAlignment="1" applyProtection="1">
      <alignment horizontal="right" vertical="top" wrapText="1" readingOrder="1"/>
      <protection locked="0"/>
    </xf>
    <xf numFmtId="165" fontId="5" fillId="0" borderId="13" xfId="0" applyNumberFormat="1" applyFont="1" applyBorder="1" applyAlignment="1" applyProtection="1">
      <alignment horizontal="right" vertical="top" wrapText="1" readingOrder="1"/>
      <protection locked="0"/>
    </xf>
    <xf numFmtId="165" fontId="5" fillId="0" borderId="29" xfId="0" applyNumberFormat="1" applyFont="1" applyBorder="1" applyAlignment="1" applyProtection="1">
      <alignment horizontal="right" vertical="top" wrapText="1" readingOrder="1"/>
      <protection locked="0"/>
    </xf>
    <xf numFmtId="0" fontId="11" fillId="4" borderId="33" xfId="0" applyFont="1" applyFill="1" applyBorder="1" applyAlignment="1" applyProtection="1">
      <alignment horizontal="left" vertical="top" wrapText="1"/>
      <protection locked="0"/>
    </xf>
    <xf numFmtId="0" fontId="11" fillId="4" borderId="16" xfId="0" applyFont="1" applyFill="1" applyBorder="1" applyAlignment="1" applyProtection="1">
      <alignment horizontal="left" vertical="top" wrapText="1"/>
      <protection locked="0"/>
    </xf>
    <xf numFmtId="165" fontId="11" fillId="4" borderId="38" xfId="0" applyNumberFormat="1" applyFont="1" applyFill="1" applyBorder="1" applyAlignment="1" applyProtection="1">
      <alignment horizontal="center" vertical="top" wrapText="1"/>
      <protection locked="0"/>
    </xf>
    <xf numFmtId="165" fontId="11" fillId="4" borderId="28" xfId="0" applyNumberFormat="1" applyFont="1" applyFill="1" applyBorder="1" applyAlignment="1" applyProtection="1">
      <alignment horizontal="center" vertical="top" wrapText="1"/>
      <protection locked="0"/>
    </xf>
    <xf numFmtId="165" fontId="5" fillId="0" borderId="25" xfId="0" applyNumberFormat="1" applyFont="1" applyBorder="1" applyAlignment="1" applyProtection="1">
      <alignment vertical="top" wrapText="1" readingOrder="1"/>
      <protection locked="0"/>
    </xf>
    <xf numFmtId="0" fontId="0" fillId="0" borderId="27" xfId="0" applyBorder="1"/>
    <xf numFmtId="0" fontId="11" fillId="0" borderId="44" xfId="0" applyFont="1" applyBorder="1" applyAlignment="1">
      <alignment horizontal="left" vertical="distributed" readingOrder="1"/>
    </xf>
    <xf numFmtId="0" fontId="11" fillId="0" borderId="53" xfId="0" applyFont="1" applyBorder="1" applyAlignment="1">
      <alignment horizontal="left" vertical="distributed" readingOrder="1"/>
    </xf>
    <xf numFmtId="0" fontId="11" fillId="0" borderId="62" xfId="0" applyFont="1" applyBorder="1" applyAlignment="1" applyProtection="1">
      <alignment horizontal="center" vertical="top" wrapText="1" readingOrder="1"/>
      <protection locked="0"/>
    </xf>
    <xf numFmtId="0" fontId="11" fillId="0" borderId="63" xfId="0" applyFont="1" applyBorder="1" applyAlignment="1" applyProtection="1">
      <alignment horizontal="center" vertical="top" wrapText="1" readingOrder="1"/>
      <protection locked="0"/>
    </xf>
    <xf numFmtId="0" fontId="11" fillId="0" borderId="33" xfId="0" applyFont="1" applyBorder="1" applyAlignment="1" applyProtection="1">
      <alignment horizontal="center" vertical="distributed" wrapText="1" readingOrder="1"/>
      <protection locked="0"/>
    </xf>
    <xf numFmtId="0" fontId="11" fillId="0" borderId="32" xfId="0" applyFont="1" applyBorder="1" applyAlignment="1" applyProtection="1">
      <alignment horizontal="center" vertical="distributed" wrapText="1" readingOrder="1"/>
      <protection locked="0"/>
    </xf>
    <xf numFmtId="0" fontId="5" fillId="0" borderId="58" xfId="0" applyFont="1" applyBorder="1" applyAlignment="1" applyProtection="1">
      <alignment vertical="top" wrapText="1" readingOrder="1"/>
      <protection locked="0"/>
    </xf>
    <xf numFmtId="0" fontId="11" fillId="0" borderId="8" xfId="0" applyFont="1" applyBorder="1" applyAlignment="1" applyProtection="1">
      <alignment horizontal="left" vertical="top" wrapText="1" readingOrder="1"/>
      <protection locked="0"/>
    </xf>
    <xf numFmtId="0" fontId="11" fillId="0" borderId="9" xfId="0" applyFont="1" applyBorder="1" applyAlignment="1" applyProtection="1">
      <alignment horizontal="left" vertical="top" wrapText="1" readingOrder="1"/>
      <protection locked="0"/>
    </xf>
    <xf numFmtId="0" fontId="5" fillId="0" borderId="51" xfId="0" applyFont="1" applyBorder="1" applyAlignment="1" applyProtection="1">
      <alignment vertical="top" wrapText="1" readingOrder="1"/>
      <protection locked="0"/>
    </xf>
    <xf numFmtId="0" fontId="0" fillId="0" borderId="27" xfId="0" applyBorder="1" applyAlignment="1" applyProtection="1">
      <alignment vertical="top" wrapText="1"/>
      <protection locked="0"/>
    </xf>
    <xf numFmtId="49" fontId="5" fillId="0" borderId="51" xfId="0" applyNumberFormat="1" applyFont="1" applyBorder="1" applyAlignment="1" applyProtection="1">
      <alignment vertical="top" wrapText="1" readingOrder="1"/>
      <protection locked="0"/>
    </xf>
    <xf numFmtId="49" fontId="0" fillId="0" borderId="27" xfId="0" applyNumberFormat="1" applyBorder="1" applyAlignment="1" applyProtection="1">
      <alignment vertical="top" wrapText="1"/>
      <protection locked="0"/>
    </xf>
    <xf numFmtId="0" fontId="5" fillId="0" borderId="28" xfId="0" applyFont="1" applyBorder="1" applyAlignment="1" applyProtection="1">
      <alignment horizontal="left" vertical="top" wrapText="1" readingOrder="1"/>
      <protection locked="0"/>
    </xf>
    <xf numFmtId="0" fontId="5" fillId="0" borderId="0" xfId="0" applyFont="1" applyBorder="1" applyAlignment="1" applyProtection="1">
      <alignment horizontal="left" vertical="top" wrapText="1" readingOrder="1"/>
      <protection locked="0"/>
    </xf>
    <xf numFmtId="0" fontId="5" fillId="0" borderId="6" xfId="0" applyFont="1" applyBorder="1" applyAlignment="1" applyProtection="1">
      <alignment horizontal="left" vertical="top" wrapText="1" readingOrder="1"/>
      <protection locked="0"/>
    </xf>
    <xf numFmtId="0" fontId="5" fillId="0" borderId="49" xfId="0" applyFont="1" applyBorder="1" applyAlignment="1" applyProtection="1">
      <alignment horizontal="left" vertical="top" wrapText="1" readingOrder="1"/>
      <protection locked="0"/>
    </xf>
    <xf numFmtId="0" fontId="5" fillId="0" borderId="8" xfId="0" applyFont="1" applyBorder="1" applyAlignment="1" applyProtection="1">
      <alignment horizontal="left" vertical="top" wrapText="1" readingOrder="1"/>
      <protection locked="0"/>
    </xf>
    <xf numFmtId="0" fontId="5" fillId="0" borderId="9" xfId="0" applyFont="1" applyBorder="1" applyAlignment="1" applyProtection="1">
      <alignment horizontal="left" vertical="top" wrapText="1" readingOrder="1"/>
      <protection locked="0"/>
    </xf>
    <xf numFmtId="0" fontId="5" fillId="0" borderId="48" xfId="0" applyFont="1" applyBorder="1" applyAlignment="1" applyProtection="1">
      <alignment vertical="top" wrapText="1" readingOrder="1"/>
      <protection locked="0"/>
    </xf>
    <xf numFmtId="0" fontId="5" fillId="0" borderId="50" xfId="0" applyFont="1" applyBorder="1" applyAlignment="1" applyProtection="1">
      <alignment vertical="distributed" wrapText="1" readingOrder="1"/>
      <protection locked="0"/>
    </xf>
    <xf numFmtId="0" fontId="0" fillId="0" borderId="2" xfId="0" applyBorder="1" applyAlignment="1">
      <alignment vertical="distributed"/>
    </xf>
    <xf numFmtId="0" fontId="0" fillId="0" borderId="28" xfId="0" applyBorder="1" applyAlignment="1">
      <alignment vertical="distributed"/>
    </xf>
    <xf numFmtId="0" fontId="0" fillId="0" borderId="0" xfId="0" applyBorder="1" applyAlignment="1">
      <alignment vertical="distributed"/>
    </xf>
    <xf numFmtId="0" fontId="0" fillId="0" borderId="6" xfId="0" applyBorder="1" applyAlignment="1">
      <alignment vertical="distributed"/>
    </xf>
    <xf numFmtId="0" fontId="0" fillId="0" borderId="49" xfId="0" applyBorder="1" applyAlignment="1">
      <alignment vertical="distributed"/>
    </xf>
    <xf numFmtId="0" fontId="0" fillId="0" borderId="8" xfId="0" applyBorder="1" applyAlignment="1">
      <alignment vertical="distributed"/>
    </xf>
    <xf numFmtId="0" fontId="0" fillId="0" borderId="13" xfId="0" applyBorder="1" applyAlignment="1">
      <alignment vertical="distributed"/>
    </xf>
    <xf numFmtId="0" fontId="11" fillId="0" borderId="49" xfId="0" applyFont="1" applyBorder="1" applyAlignment="1" applyProtection="1">
      <alignment horizontal="center" vertical="top" wrapText="1" readingOrder="1"/>
      <protection locked="0"/>
    </xf>
    <xf numFmtId="0" fontId="11" fillId="0" borderId="48" xfId="0" applyFont="1" applyBorder="1" applyAlignment="1" applyProtection="1">
      <alignment horizontal="center" vertical="top" wrapText="1" readingOrder="1"/>
      <protection locked="0"/>
    </xf>
    <xf numFmtId="0" fontId="5" fillId="0" borderId="13" xfId="0" applyFont="1" applyBorder="1" applyAlignment="1" applyProtection="1">
      <alignment vertical="distributed" wrapText="1" readingOrder="1"/>
      <protection locked="0"/>
    </xf>
    <xf numFmtId="0" fontId="5" fillId="0" borderId="46" xfId="0" applyFont="1" applyBorder="1" applyAlignment="1" applyProtection="1">
      <alignment horizontal="left" vertical="top" wrapText="1" readingOrder="1"/>
      <protection locked="0"/>
    </xf>
    <xf numFmtId="0" fontId="5" fillId="0" borderId="5" xfId="0" applyFont="1" applyBorder="1" applyAlignment="1" applyProtection="1">
      <alignment horizontal="left" vertical="top" wrapText="1" readingOrder="1"/>
      <protection locked="0"/>
    </xf>
    <xf numFmtId="0" fontId="5" fillId="0" borderId="33" xfId="0" applyFont="1" applyBorder="1" applyAlignment="1" applyProtection="1">
      <alignment horizontal="left" vertical="top" wrapText="1" readingOrder="1"/>
      <protection locked="0"/>
    </xf>
    <xf numFmtId="0" fontId="5" fillId="0" borderId="16" xfId="0" applyFont="1" applyBorder="1" applyAlignment="1" applyProtection="1">
      <alignment horizontal="left" vertical="top" wrapText="1" readingOrder="1"/>
      <protection locked="0"/>
    </xf>
    <xf numFmtId="0" fontId="5" fillId="0" borderId="32" xfId="0" applyFont="1" applyBorder="1" applyAlignment="1" applyProtection="1">
      <alignment horizontal="left" vertical="top" wrapText="1" readingOrder="1"/>
      <protection locked="0"/>
    </xf>
    <xf numFmtId="0" fontId="11" fillId="0" borderId="33" xfId="0" applyFont="1" applyBorder="1" applyAlignment="1" applyProtection="1">
      <alignment horizontal="left" vertical="top" wrapText="1" readingOrder="1"/>
      <protection locked="0"/>
    </xf>
    <xf numFmtId="0" fontId="11" fillId="0" borderId="32" xfId="0" applyFont="1" applyBorder="1" applyAlignment="1" applyProtection="1">
      <alignment horizontal="left" vertical="top" wrapText="1" readingOrder="1"/>
      <protection locked="0"/>
    </xf>
    <xf numFmtId="0" fontId="11" fillId="4" borderId="25" xfId="0" applyFont="1" applyFill="1" applyBorder="1" applyAlignment="1" applyProtection="1">
      <alignment horizontal="left" vertical="top" wrapText="1" readingOrder="1"/>
      <protection locked="0"/>
    </xf>
    <xf numFmtId="0" fontId="11" fillId="4" borderId="26" xfId="0" applyFont="1" applyFill="1" applyBorder="1" applyAlignment="1" applyProtection="1">
      <alignment horizontal="left" vertical="top" wrapText="1" readingOrder="1"/>
      <protection locked="0"/>
    </xf>
    <xf numFmtId="0" fontId="11" fillId="4" borderId="27" xfId="0" applyFont="1" applyFill="1" applyBorder="1" applyAlignment="1" applyProtection="1">
      <alignment horizontal="left" vertical="top" wrapText="1" readingOrder="1"/>
      <protection locked="0"/>
    </xf>
    <xf numFmtId="0" fontId="11" fillId="0" borderId="29" xfId="0" applyFont="1" applyBorder="1" applyAlignment="1" applyProtection="1">
      <alignment horizontal="center" vertical="top" wrapText="1" readingOrder="1"/>
      <protection locked="0"/>
    </xf>
    <xf numFmtId="0" fontId="11" fillId="0" borderId="18" xfId="0" applyFont="1" applyBorder="1" applyAlignment="1" applyProtection="1">
      <alignment horizontal="center" vertical="top" wrapText="1" readingOrder="1"/>
      <protection locked="0"/>
    </xf>
    <xf numFmtId="0" fontId="11" fillId="0" borderId="15" xfId="0" applyFont="1" applyBorder="1" applyAlignment="1" applyProtection="1">
      <alignment horizontal="center" vertical="top" wrapText="1" readingOrder="1"/>
      <protection locked="0"/>
    </xf>
    <xf numFmtId="0" fontId="5" fillId="0" borderId="2" xfId="0" applyFont="1" applyBorder="1" applyAlignment="1" applyProtection="1">
      <alignment vertical="distributed" wrapText="1" readingOrder="1"/>
      <protection locked="0"/>
    </xf>
    <xf numFmtId="165" fontId="5" fillId="2" borderId="10" xfId="0" applyNumberFormat="1" applyFont="1" applyFill="1" applyBorder="1" applyAlignment="1" applyProtection="1">
      <alignment horizontal="center" vertical="top" wrapText="1" readingOrder="1"/>
      <protection locked="0"/>
    </xf>
    <xf numFmtId="165" fontId="5" fillId="2" borderId="3" xfId="0" applyNumberFormat="1" applyFont="1" applyFill="1" applyBorder="1" applyAlignment="1" applyProtection="1">
      <alignment horizontal="center" vertical="top" wrapText="1" readingOrder="1"/>
      <protection locked="0"/>
    </xf>
    <xf numFmtId="165" fontId="5" fillId="2" borderId="11" xfId="0" applyNumberFormat="1" applyFont="1" applyFill="1" applyBorder="1" applyAlignment="1" applyProtection="1">
      <alignment horizontal="center" vertical="top" wrapText="1" readingOrder="1"/>
      <protection locked="0"/>
    </xf>
    <xf numFmtId="165" fontId="5" fillId="2" borderId="9" xfId="0" applyNumberFormat="1" applyFont="1" applyFill="1" applyBorder="1" applyAlignment="1" applyProtection="1">
      <alignment horizontal="center" vertical="top" wrapText="1" readingOrder="1"/>
      <protection locked="0"/>
    </xf>
    <xf numFmtId="0" fontId="0" fillId="0" borderId="47" xfId="0" applyBorder="1" applyAlignment="1">
      <alignment vertical="distributed"/>
    </xf>
    <xf numFmtId="0" fontId="0" fillId="0" borderId="29" xfId="0" applyBorder="1" applyAlignment="1">
      <alignment vertical="distributed"/>
    </xf>
    <xf numFmtId="0" fontId="0" fillId="0" borderId="48" xfId="0" applyBorder="1" applyAlignment="1">
      <alignment vertical="distributed"/>
    </xf>
    <xf numFmtId="0" fontId="5" fillId="0" borderId="38" xfId="0" applyFont="1" applyBorder="1" applyAlignment="1" applyProtection="1">
      <alignment vertical="distributed" wrapText="1" readingOrder="1"/>
      <protection locked="0"/>
    </xf>
    <xf numFmtId="0" fontId="0" fillId="0" borderId="36" xfId="0" applyBorder="1" applyAlignment="1">
      <alignment vertical="distributed"/>
    </xf>
    <xf numFmtId="0" fontId="0" fillId="0" borderId="39" xfId="0" applyBorder="1" applyAlignment="1">
      <alignment vertical="distributed"/>
    </xf>
    <xf numFmtId="165" fontId="0" fillId="2" borderId="7" xfId="0" applyNumberFormat="1" applyFill="1" applyBorder="1" applyAlignment="1" applyProtection="1">
      <alignment vertical="top" wrapText="1"/>
      <protection locked="0"/>
    </xf>
    <xf numFmtId="0" fontId="5" fillId="0" borderId="0" xfId="0" applyFont="1" applyBorder="1" applyAlignment="1" applyProtection="1">
      <alignment vertical="distributed" wrapText="1" readingOrder="1"/>
      <protection locked="0"/>
    </xf>
    <xf numFmtId="0" fontId="0" fillId="0" borderId="0" xfId="0" applyAlignment="1">
      <alignment vertical="distributed"/>
    </xf>
    <xf numFmtId="0" fontId="5" fillId="0" borderId="46" xfId="0" applyFont="1" applyBorder="1" applyAlignment="1" applyProtection="1">
      <alignment vertical="distributed" wrapText="1" readingOrder="1"/>
      <protection locked="0"/>
    </xf>
    <xf numFmtId="0" fontId="0" fillId="0" borderId="5" xfId="0" applyBorder="1" applyAlignment="1">
      <alignment vertical="distributed"/>
    </xf>
    <xf numFmtId="0" fontId="0" fillId="0" borderId="7" xfId="0" applyBorder="1" applyAlignment="1">
      <alignment vertical="distributed"/>
    </xf>
    <xf numFmtId="0" fontId="11" fillId="0" borderId="31" xfId="0" applyFont="1" applyBorder="1" applyAlignment="1" applyProtection="1">
      <alignment horizontal="center" vertical="distributed" wrapText="1" readingOrder="1"/>
      <protection locked="0"/>
    </xf>
    <xf numFmtId="0" fontId="5" fillId="0" borderId="1" xfId="0" applyFont="1" applyBorder="1" applyAlignment="1" applyProtection="1">
      <alignment vertical="distributed" wrapText="1" readingOrder="1"/>
      <protection locked="0"/>
    </xf>
    <xf numFmtId="0" fontId="11" fillId="0" borderId="66" xfId="0" applyFont="1" applyBorder="1" applyAlignment="1" applyProtection="1">
      <alignment horizontal="center" vertical="top" wrapText="1" readingOrder="1"/>
      <protection locked="0"/>
    </xf>
    <xf numFmtId="164" fontId="1" fillId="0" borderId="0" xfId="0" applyNumberFormat="1" applyFont="1" applyAlignment="1" applyProtection="1">
      <alignment vertical="top" wrapText="1" readingOrder="1"/>
      <protection locked="0"/>
    </xf>
    <xf numFmtId="0" fontId="2" fillId="0" borderId="0" xfId="0" applyFont="1" applyAlignment="1" applyProtection="1">
      <alignment vertical="top" wrapText="1" readingOrder="1"/>
      <protection locked="0"/>
    </xf>
    <xf numFmtId="0" fontId="5" fillId="0" borderId="1" xfId="0" applyFont="1" applyBorder="1" applyAlignment="1" applyProtection="1">
      <alignment horizontal="center" vertical="top" wrapText="1" readingOrder="1"/>
      <protection locked="0"/>
    </xf>
    <xf numFmtId="0" fontId="5" fillId="0" borderId="4" xfId="0" applyFont="1" applyBorder="1" applyAlignment="1" applyProtection="1">
      <alignment horizontal="center" vertical="top" wrapText="1" readingOrder="1"/>
      <protection locked="0"/>
    </xf>
    <xf numFmtId="0" fontId="0" fillId="0" borderId="45" xfId="0" applyBorder="1" applyAlignment="1" applyProtection="1">
      <alignment vertical="top" wrapText="1"/>
      <protection locked="0"/>
    </xf>
    <xf numFmtId="0" fontId="0" fillId="0" borderId="12" xfId="0" applyBorder="1" applyAlignment="1" applyProtection="1">
      <alignment vertical="top" wrapText="1"/>
      <protection locked="0"/>
    </xf>
    <xf numFmtId="0" fontId="4" fillId="0" borderId="0" xfId="0" applyFont="1" applyAlignment="1" applyProtection="1">
      <alignment vertical="top" wrapText="1" readingOrder="1"/>
      <protection locked="0"/>
    </xf>
    <xf numFmtId="0" fontId="7" fillId="0" borderId="4" xfId="0" applyFont="1" applyBorder="1" applyAlignment="1" applyProtection="1">
      <alignment horizontal="center" vertical="top" wrapText="1" readingOrder="1"/>
      <protection locked="0"/>
    </xf>
    <xf numFmtId="0" fontId="6" fillId="0" borderId="4" xfId="0" applyFont="1" applyBorder="1" applyAlignment="1" applyProtection="1">
      <alignment horizontal="center" vertical="top" wrapText="1" readingOrder="1"/>
      <protection locked="0"/>
    </xf>
    <xf numFmtId="0" fontId="3" fillId="0" borderId="0" xfId="0" applyFont="1" applyAlignment="1" applyProtection="1">
      <alignment horizontal="center" vertical="top" wrapText="1" readingOrder="1"/>
      <protection locked="0"/>
    </xf>
    <xf numFmtId="0" fontId="5" fillId="0" borderId="7" xfId="0" applyFont="1" applyBorder="1" applyAlignment="1" applyProtection="1">
      <alignment horizontal="center" vertical="top" wrapText="1" readingOrder="1"/>
      <protection locked="0"/>
    </xf>
    <xf numFmtId="0" fontId="5" fillId="0" borderId="5" xfId="0" applyFont="1" applyBorder="1" applyAlignment="1" applyProtection="1">
      <alignment horizontal="center" vertical="top" wrapText="1" readingOrder="1"/>
      <protection locked="0"/>
    </xf>
    <xf numFmtId="49" fontId="5" fillId="2" borderId="4" xfId="0" applyNumberFormat="1" applyFont="1" applyFill="1" applyBorder="1" applyAlignment="1" applyProtection="1">
      <alignment vertical="top" wrapText="1" readingOrder="1"/>
      <protection locked="0"/>
    </xf>
    <xf numFmtId="49" fontId="0" fillId="2" borderId="5" xfId="0" applyNumberFormat="1" applyFill="1" applyBorder="1" applyAlignment="1" applyProtection="1">
      <alignment vertical="top" wrapText="1"/>
      <protection locked="0"/>
    </xf>
    <xf numFmtId="0" fontId="5" fillId="0" borderId="25" xfId="0" applyFont="1" applyBorder="1" applyAlignment="1" applyProtection="1">
      <alignment vertical="top" wrapText="1" readingOrder="1"/>
      <protection locked="0"/>
    </xf>
    <xf numFmtId="0" fontId="5" fillId="0" borderId="40" xfId="0" applyFont="1" applyBorder="1" applyAlignment="1" applyProtection="1">
      <alignment vertical="distributed" wrapText="1" readingOrder="1"/>
      <protection locked="0"/>
    </xf>
    <xf numFmtId="0" fontId="0" fillId="0" borderId="37" xfId="0" applyBorder="1" applyAlignment="1">
      <alignment vertical="distributed"/>
    </xf>
    <xf numFmtId="0" fontId="0" fillId="2" borderId="5"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5" fillId="0" borderId="42" xfId="0" applyFont="1" applyBorder="1" applyAlignment="1" applyProtection="1">
      <alignment vertical="top" wrapText="1" readingOrder="1"/>
      <protection locked="0"/>
    </xf>
    <xf numFmtId="0" fontId="0" fillId="2" borderId="11"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5" fillId="0" borderId="25" xfId="0" applyFont="1" applyBorder="1" applyAlignment="1" applyProtection="1">
      <alignment horizontal="center" vertical="top" wrapText="1" readingOrder="1"/>
      <protection locked="0"/>
    </xf>
    <xf numFmtId="0" fontId="5" fillId="0" borderId="27" xfId="0" applyFont="1" applyBorder="1" applyAlignment="1" applyProtection="1">
      <alignment horizontal="center" vertical="top" wrapText="1" readingOrder="1"/>
      <protection locked="0"/>
    </xf>
    <xf numFmtId="0" fontId="5" fillId="0" borderId="36" xfId="0" applyFont="1" applyBorder="1" applyAlignment="1" applyProtection="1">
      <alignment horizontal="left" vertical="top" wrapText="1" readingOrder="1"/>
      <protection locked="0"/>
    </xf>
    <xf numFmtId="0" fontId="5" fillId="0" borderId="39" xfId="0" applyFont="1" applyBorder="1" applyAlignment="1" applyProtection="1">
      <alignment horizontal="left" vertical="top" wrapText="1" readingOrder="1"/>
      <protection locked="0"/>
    </xf>
    <xf numFmtId="0" fontId="5" fillId="0" borderId="46" xfId="0" applyFont="1" applyBorder="1" applyAlignment="1" applyProtection="1">
      <alignment horizontal="center" vertical="top" wrapText="1" readingOrder="1"/>
      <protection locked="0"/>
    </xf>
    <xf numFmtId="0" fontId="0" fillId="0" borderId="68" xfId="0" applyBorder="1" applyAlignment="1" applyProtection="1">
      <alignment vertical="top" wrapText="1"/>
      <protection locked="0"/>
    </xf>
    <xf numFmtId="0" fontId="5" fillId="0" borderId="36" xfId="0" applyFont="1" applyBorder="1" applyAlignment="1" applyProtection="1">
      <alignment horizontal="center" vertical="top" wrapText="1" readingOrder="1"/>
      <protection locked="0"/>
    </xf>
    <xf numFmtId="0" fontId="5" fillId="0" borderId="8" xfId="0" applyFont="1" applyBorder="1" applyAlignment="1" applyProtection="1">
      <alignment horizontal="center" vertical="top" wrapText="1" readingOrder="1"/>
      <protection locked="0"/>
    </xf>
    <xf numFmtId="0" fontId="5" fillId="0" borderId="45" xfId="0" applyFont="1" applyBorder="1" applyAlignment="1" applyProtection="1">
      <alignment vertical="top" wrapText="1" readingOrder="1"/>
      <protection locked="0"/>
    </xf>
    <xf numFmtId="0" fontId="11" fillId="0" borderId="25"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0" fontId="5" fillId="0" borderId="23" xfId="0" applyFont="1" applyBorder="1" applyAlignment="1" applyProtection="1">
      <alignment vertical="top" wrapText="1" readingOrder="1"/>
      <protection locked="0"/>
    </xf>
    <xf numFmtId="0" fontId="0" fillId="0" borderId="23" xfId="0" applyBorder="1" applyAlignment="1" applyProtection="1">
      <alignment vertical="top" wrapText="1"/>
      <protection locked="0"/>
    </xf>
    <xf numFmtId="0" fontId="0" fillId="0" borderId="27" xfId="0" applyBorder="1" applyAlignment="1">
      <alignment horizontal="center"/>
    </xf>
    <xf numFmtId="0" fontId="0" fillId="0" borderId="23" xfId="0" applyBorder="1"/>
    <xf numFmtId="0" fontId="5" fillId="0" borderId="29" xfId="0" applyFont="1" applyBorder="1" applyAlignment="1" applyProtection="1">
      <alignment horizontal="left" vertical="top" wrapText="1" readingOrder="1"/>
      <protection locked="0"/>
    </xf>
    <xf numFmtId="0" fontId="0" fillId="0" borderId="0" xfId="0" applyBorder="1" applyAlignment="1" applyProtection="1">
      <alignment horizontal="center" vertical="top" wrapText="1"/>
      <protection locked="0"/>
    </xf>
    <xf numFmtId="0" fontId="0" fillId="0" borderId="28" xfId="0" applyBorder="1" applyAlignment="1">
      <alignment horizontal="center"/>
    </xf>
    <xf numFmtId="0" fontId="0" fillId="0" borderId="29" xfId="0" applyBorder="1" applyAlignment="1">
      <alignment horizontal="center"/>
    </xf>
    <xf numFmtId="0" fontId="13" fillId="0" borderId="2" xfId="0" applyFont="1" applyBorder="1" applyAlignment="1" applyProtection="1">
      <alignment horizontal="left" vertical="top" wrapText="1" readingOrder="1"/>
      <protection locked="0"/>
    </xf>
    <xf numFmtId="0" fontId="5" fillId="4" borderId="38" xfId="0" applyFont="1" applyFill="1" applyBorder="1" applyAlignment="1" applyProtection="1">
      <alignment horizontal="left" vertical="top" wrapText="1"/>
    </xf>
    <xf numFmtId="0" fontId="5" fillId="4" borderId="37" xfId="0" applyFont="1" applyFill="1" applyBorder="1" applyAlignment="1" applyProtection="1">
      <alignment horizontal="left" vertical="top" wrapText="1"/>
    </xf>
    <xf numFmtId="0" fontId="11" fillId="0" borderId="34" xfId="0" applyFont="1" applyBorder="1" applyAlignment="1" applyProtection="1">
      <alignment horizontal="center" vertical="top" wrapText="1" readingOrder="1"/>
      <protection locked="0"/>
    </xf>
    <xf numFmtId="0" fontId="11" fillId="0" borderId="38" xfId="0" applyFont="1" applyBorder="1" applyAlignment="1">
      <alignment horizontal="center" wrapText="1" readingOrder="1"/>
    </xf>
    <xf numFmtId="0" fontId="11" fillId="0" borderId="39" xfId="0" applyFont="1" applyBorder="1" applyAlignment="1">
      <alignment horizontal="center" wrapText="1" readingOrder="1"/>
    </xf>
    <xf numFmtId="0" fontId="11" fillId="0" borderId="2" xfId="0" applyFont="1" applyBorder="1" applyAlignment="1" applyProtection="1">
      <alignment horizontal="center" vertical="top" wrapText="1"/>
      <protection locked="0"/>
    </xf>
    <xf numFmtId="0" fontId="0" fillId="0" borderId="56" xfId="0" applyBorder="1" applyAlignment="1" applyProtection="1">
      <alignment vertical="top" wrapText="1"/>
      <protection locked="0"/>
    </xf>
    <xf numFmtId="0" fontId="11" fillId="0" borderId="72" xfId="0" applyFont="1" applyBorder="1" applyAlignment="1" applyProtection="1">
      <alignment horizontal="left" vertical="top" wrapText="1" readingOrder="1"/>
      <protection locked="0"/>
    </xf>
    <xf numFmtId="0" fontId="13" fillId="0" borderId="21" xfId="0" applyFont="1" applyBorder="1" applyAlignment="1" applyProtection="1">
      <alignment horizontal="left" vertical="top" wrapText="1" readingOrder="1"/>
      <protection locked="0"/>
    </xf>
    <xf numFmtId="49" fontId="5" fillId="0" borderId="4" xfId="0" applyNumberFormat="1" applyFont="1" applyBorder="1" applyAlignment="1" applyProtection="1">
      <alignment vertical="top" wrapText="1" readingOrder="1"/>
      <protection locked="0"/>
    </xf>
    <xf numFmtId="0" fontId="11" fillId="0" borderId="46" xfId="0" applyFont="1" applyBorder="1" applyAlignment="1" applyProtection="1">
      <alignment horizontal="left" vertical="top" wrapText="1" readingOrder="1"/>
      <protection locked="0"/>
    </xf>
    <xf numFmtId="165" fontId="5" fillId="0" borderId="12" xfId="0" applyNumberFormat="1" applyFont="1" applyBorder="1" applyAlignment="1" applyProtection="1">
      <alignment vertical="top" wrapText="1" readingOrder="1"/>
      <protection locked="0"/>
    </xf>
    <xf numFmtId="0" fontId="11" fillId="0" borderId="24" xfId="0" applyFont="1" applyBorder="1" applyAlignment="1" applyProtection="1">
      <alignment horizontal="left" vertical="top" wrapText="1" readingOrder="1"/>
      <protection locked="0"/>
    </xf>
    <xf numFmtId="165" fontId="5" fillId="0" borderId="10" xfId="0" applyNumberFormat="1" applyFont="1" applyBorder="1" applyAlignment="1" applyProtection="1">
      <alignment vertical="top" wrapText="1" readingOrder="1"/>
      <protection locked="0"/>
    </xf>
    <xf numFmtId="165" fontId="5" fillId="0" borderId="3" xfId="0" applyNumberFormat="1" applyFont="1" applyBorder="1" applyAlignment="1" applyProtection="1">
      <alignment vertical="top" wrapText="1" readingOrder="1"/>
      <protection locked="0"/>
    </xf>
    <xf numFmtId="165" fontId="5" fillId="0" borderId="13" xfId="0" applyNumberFormat="1" applyFont="1" applyBorder="1" applyAlignment="1" applyProtection="1">
      <alignment vertical="top" wrapText="1" readingOrder="1"/>
      <protection locked="0"/>
    </xf>
    <xf numFmtId="165" fontId="5" fillId="0" borderId="6" xfId="0" applyNumberFormat="1" applyFont="1" applyBorder="1" applyAlignment="1" applyProtection="1">
      <alignment vertical="top" wrapText="1" readingOrder="1"/>
      <protection locked="0"/>
    </xf>
    <xf numFmtId="0" fontId="11" fillId="0" borderId="44" xfId="0" applyFont="1" applyBorder="1" applyAlignment="1" applyProtection="1">
      <alignment horizontal="left" vertical="top" wrapText="1" readingOrder="1"/>
      <protection locked="0"/>
    </xf>
    <xf numFmtId="0" fontId="11" fillId="0" borderId="43" xfId="0" applyFont="1" applyBorder="1" applyAlignment="1" applyProtection="1">
      <alignment horizontal="left" vertical="top" wrapText="1" readingOrder="1"/>
      <protection locked="0"/>
    </xf>
    <xf numFmtId="0" fontId="5" fillId="0" borderId="10" xfId="0" applyFont="1" applyBorder="1" applyAlignment="1" applyProtection="1">
      <alignment horizontal="center" vertical="top" wrapText="1" readingOrder="1"/>
      <protection locked="0"/>
    </xf>
    <xf numFmtId="0" fontId="5" fillId="0" borderId="3" xfId="0" applyFont="1" applyBorder="1" applyAlignment="1" applyProtection="1">
      <alignment horizontal="center" vertical="top" wrapText="1" readingOrder="1"/>
      <protection locked="0"/>
    </xf>
    <xf numFmtId="0" fontId="5" fillId="0" borderId="13" xfId="0" applyFont="1" applyBorder="1" applyAlignment="1" applyProtection="1">
      <alignment horizontal="center" vertical="top" wrapText="1" readingOrder="1"/>
      <protection locked="0"/>
    </xf>
    <xf numFmtId="0" fontId="5" fillId="0" borderId="11" xfId="0" applyFont="1" applyBorder="1" applyAlignment="1" applyProtection="1">
      <alignment horizontal="center" vertical="top" wrapText="1" readingOrder="1"/>
      <protection locked="0"/>
    </xf>
    <xf numFmtId="0" fontId="5" fillId="0" borderId="9" xfId="0" applyFont="1" applyBorder="1" applyAlignment="1" applyProtection="1">
      <alignment horizontal="center" vertical="top" wrapText="1" readingOrder="1"/>
      <protection locked="0"/>
    </xf>
    <xf numFmtId="0" fontId="11" fillId="0" borderId="23" xfId="0" applyFont="1" applyBorder="1" applyAlignment="1" applyProtection="1">
      <alignment horizontal="center" vertical="top" wrapText="1" readingOrder="1"/>
      <protection locked="0"/>
    </xf>
    <xf numFmtId="0" fontId="0" fillId="6" borderId="14" xfId="0" applyFill="1" applyBorder="1" applyAlignment="1" applyProtection="1">
      <alignment vertical="top" wrapText="1"/>
      <protection locked="0"/>
    </xf>
    <xf numFmtId="0" fontId="0" fillId="6" borderId="17" xfId="0" applyFill="1" applyBorder="1" applyAlignment="1" applyProtection="1">
      <alignment vertical="top" wrapText="1"/>
      <protection locked="0"/>
    </xf>
    <xf numFmtId="0" fontId="11" fillId="0" borderId="42" xfId="0" applyFont="1" applyBorder="1" applyAlignment="1">
      <alignment horizontal="center" vertical="top" wrapText="1" readingOrder="1"/>
    </xf>
    <xf numFmtId="0" fontId="11" fillId="0" borderId="43" xfId="0" applyFont="1" applyBorder="1" applyAlignment="1">
      <alignment horizontal="center" vertical="top" wrapText="1" readingOrder="1"/>
    </xf>
    <xf numFmtId="0" fontId="11" fillId="0" borderId="55" xfId="0" applyFont="1" applyBorder="1" applyAlignment="1" applyProtection="1">
      <alignment horizontal="left" vertical="top" wrapText="1" readingOrder="1"/>
      <protection locked="0"/>
    </xf>
    <xf numFmtId="0" fontId="13" fillId="0" borderId="43" xfId="0" applyFont="1" applyBorder="1" applyAlignment="1" applyProtection="1">
      <alignment horizontal="left" vertical="top" wrapText="1" readingOrder="1"/>
      <protection locked="0"/>
    </xf>
    <xf numFmtId="0" fontId="10" fillId="0" borderId="33" xfId="0" applyFont="1" applyBorder="1" applyAlignment="1">
      <alignment horizontal="left" wrapText="1"/>
    </xf>
    <xf numFmtId="0" fontId="10" fillId="0" borderId="32" xfId="0" applyFont="1" applyBorder="1" applyAlignment="1">
      <alignment horizontal="left" wrapText="1"/>
    </xf>
    <xf numFmtId="165" fontId="0" fillId="0" borderId="2" xfId="0" applyNumberFormat="1" applyBorder="1" applyAlignment="1" applyProtection="1">
      <alignment vertical="top" wrapText="1"/>
      <protection locked="0"/>
    </xf>
    <xf numFmtId="0" fontId="11" fillId="0" borderId="27" xfId="0" applyFont="1" applyBorder="1" applyAlignment="1" applyProtection="1">
      <alignment horizontal="left" vertical="top" wrapText="1" readingOrder="1"/>
      <protection locked="0"/>
    </xf>
    <xf numFmtId="0" fontId="5" fillId="0" borderId="2" xfId="0" applyFont="1" applyBorder="1" applyAlignment="1" applyProtection="1">
      <alignment horizontal="center" vertical="top" wrapText="1" readingOrder="1"/>
      <protection locked="0"/>
    </xf>
    <xf numFmtId="0" fontId="5" fillId="6" borderId="7" xfId="0" applyFont="1" applyFill="1" applyBorder="1" applyAlignment="1" applyProtection="1">
      <alignment vertical="top" wrapText="1" readingOrder="1"/>
      <protection locked="0"/>
    </xf>
    <xf numFmtId="0" fontId="11" fillId="0" borderId="35" xfId="0" applyFont="1" applyBorder="1" applyAlignment="1">
      <alignment horizontal="center" vertical="top" wrapText="1" readingOrder="1"/>
    </xf>
    <xf numFmtId="0" fontId="11" fillId="0" borderId="12" xfId="0" applyFont="1" applyBorder="1" applyAlignment="1">
      <alignment horizontal="center" vertical="top" wrapText="1" readingOrder="1"/>
    </xf>
    <xf numFmtId="0" fontId="11" fillId="0" borderId="16" xfId="0" applyFont="1" applyBorder="1" applyAlignment="1" applyProtection="1">
      <alignment horizontal="center" vertical="top" wrapText="1" readingOrder="1"/>
      <protection locked="0"/>
    </xf>
    <xf numFmtId="165" fontId="5" fillId="2" borderId="7" xfId="0" applyNumberFormat="1" applyFont="1" applyFill="1" applyBorder="1" applyAlignment="1" applyProtection="1">
      <alignment vertical="top" wrapText="1" readingOrder="1"/>
      <protection locked="0"/>
    </xf>
    <xf numFmtId="0" fontId="13" fillId="0" borderId="5" xfId="0" applyFont="1" applyBorder="1" applyAlignment="1" applyProtection="1">
      <alignment horizontal="left" vertical="top" wrapText="1" readingOrder="1"/>
      <protection locked="0"/>
    </xf>
    <xf numFmtId="0" fontId="13" fillId="0" borderId="7" xfId="0" applyFont="1" applyBorder="1" applyAlignment="1" applyProtection="1">
      <alignment horizontal="left" vertical="top" wrapText="1" readingOrder="1"/>
      <protection locked="0"/>
    </xf>
    <xf numFmtId="165" fontId="5" fillId="6" borderId="4" xfId="0" applyNumberFormat="1" applyFont="1" applyFill="1" applyBorder="1" applyAlignment="1" applyProtection="1">
      <alignment vertical="top" wrapText="1" readingOrder="1"/>
      <protection locked="0"/>
    </xf>
    <xf numFmtId="165" fontId="0" fillId="6" borderId="5" xfId="0" applyNumberFormat="1" applyFill="1" applyBorder="1" applyAlignment="1" applyProtection="1">
      <alignment vertical="top" wrapText="1"/>
      <protection locked="0"/>
    </xf>
    <xf numFmtId="0" fontId="5" fillId="0" borderId="1" xfId="0" applyFont="1" applyBorder="1" applyAlignment="1" applyProtection="1">
      <alignment horizontal="left" vertical="top" wrapText="1" readingOrder="1"/>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5" fillId="0" borderId="10" xfId="0" applyFont="1" applyBorder="1" applyAlignment="1" applyProtection="1">
      <alignment horizontal="left" vertical="top" wrapText="1" readingOrder="1"/>
      <protection locked="0"/>
    </xf>
    <xf numFmtId="0" fontId="5" fillId="0" borderId="3" xfId="0" applyFont="1" applyBorder="1" applyAlignment="1" applyProtection="1">
      <alignment horizontal="left" vertical="top" wrapText="1" readingOrder="1"/>
      <protection locked="0"/>
    </xf>
    <xf numFmtId="0" fontId="5" fillId="0" borderId="13" xfId="0" applyFont="1" applyBorder="1" applyAlignment="1" applyProtection="1">
      <alignment horizontal="left" vertical="top" wrapText="1" readingOrder="1"/>
      <protection locked="0"/>
    </xf>
    <xf numFmtId="0" fontId="11" fillId="0" borderId="25" xfId="0" applyFont="1" applyBorder="1" applyAlignment="1" applyProtection="1">
      <alignment horizontal="center" vertical="top" wrapText="1"/>
      <protection locked="0"/>
    </xf>
    <xf numFmtId="0" fontId="11" fillId="0" borderId="26" xfId="0" applyFont="1" applyBorder="1" applyAlignment="1" applyProtection="1">
      <alignment horizontal="center" vertical="top" wrapText="1"/>
      <protection locked="0"/>
    </xf>
    <xf numFmtId="0" fontId="11" fillId="6" borderId="1" xfId="0" applyFont="1" applyFill="1" applyBorder="1" applyAlignment="1" applyProtection="1">
      <alignment horizontal="left" vertical="top" wrapText="1" readingOrder="1"/>
      <protection locked="0"/>
    </xf>
    <xf numFmtId="0" fontId="13" fillId="6" borderId="2" xfId="0" applyFont="1" applyFill="1" applyBorder="1" applyAlignment="1" applyProtection="1">
      <alignment horizontal="left" vertical="top" wrapText="1" readingOrder="1"/>
      <protection locked="0"/>
    </xf>
    <xf numFmtId="0" fontId="11" fillId="0" borderId="36" xfId="0" applyFont="1" applyBorder="1" applyAlignment="1" applyProtection="1">
      <alignment horizontal="left" vertical="top" wrapText="1"/>
      <protection locked="0"/>
    </xf>
    <xf numFmtId="0" fontId="11" fillId="0" borderId="33"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165" fontId="11" fillId="0" borderId="3" xfId="0" applyNumberFormat="1" applyFont="1" applyBorder="1" applyAlignment="1" applyProtection="1">
      <alignment horizontal="right" vertical="top" wrapText="1"/>
      <protection locked="0"/>
    </xf>
    <xf numFmtId="165" fontId="11" fillId="0" borderId="6" xfId="0" applyNumberFormat="1" applyFont="1" applyBorder="1" applyAlignment="1" applyProtection="1">
      <alignment horizontal="right" vertical="top" wrapText="1"/>
      <protection locked="0"/>
    </xf>
    <xf numFmtId="165" fontId="11" fillId="0" borderId="5" xfId="0" applyNumberFormat="1" applyFont="1" applyBorder="1" applyAlignment="1" applyProtection="1">
      <alignment horizontal="right" vertical="top" wrapText="1"/>
      <protection locked="0"/>
    </xf>
    <xf numFmtId="165" fontId="11" fillId="0" borderId="2" xfId="0" applyNumberFormat="1" applyFont="1" applyBorder="1" applyAlignment="1" applyProtection="1">
      <alignment horizontal="right" vertical="top" wrapText="1"/>
      <protection locked="0"/>
    </xf>
    <xf numFmtId="165" fontId="11" fillId="0" borderId="19" xfId="0" applyNumberFormat="1" applyFont="1" applyBorder="1" applyAlignment="1" applyProtection="1">
      <alignment horizontal="right" vertical="top" wrapText="1"/>
      <protection locked="0"/>
    </xf>
    <xf numFmtId="49" fontId="11" fillId="0" borderId="27" xfId="0" applyNumberFormat="1" applyFont="1" applyBorder="1" applyAlignment="1" applyProtection="1">
      <alignment horizontal="center" vertical="top" wrapText="1"/>
      <protection locked="0"/>
    </xf>
    <xf numFmtId="0" fontId="11" fillId="0" borderId="38" xfId="0" applyFont="1" applyBorder="1" applyAlignment="1" applyProtection="1">
      <alignment horizontal="left" vertical="top" wrapText="1"/>
      <protection locked="0"/>
    </xf>
    <xf numFmtId="0" fontId="11" fillId="0" borderId="37"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49" fontId="11" fillId="0" borderId="2" xfId="0" applyNumberFormat="1" applyFont="1" applyBorder="1" applyAlignment="1" applyProtection="1">
      <alignment horizontal="center" vertical="top" wrapText="1"/>
      <protection locked="0"/>
    </xf>
    <xf numFmtId="49" fontId="11" fillId="0" borderId="19" xfId="0" applyNumberFormat="1" applyFont="1" applyBorder="1" applyAlignment="1" applyProtection="1">
      <alignment horizontal="center" vertical="top" wrapText="1"/>
      <protection locked="0"/>
    </xf>
    <xf numFmtId="165" fontId="11" fillId="0" borderId="1" xfId="0" applyNumberFormat="1" applyFont="1" applyBorder="1" applyAlignment="1" applyProtection="1">
      <alignment horizontal="right" vertical="top" wrapText="1"/>
      <protection locked="0"/>
    </xf>
    <xf numFmtId="0" fontId="5" fillId="2" borderId="7" xfId="0" applyFont="1" applyFill="1" applyBorder="1" applyAlignment="1" applyProtection="1">
      <alignment vertical="top" wrapText="1" readingOrder="1"/>
      <protection locked="0"/>
    </xf>
    <xf numFmtId="0" fontId="5" fillId="2" borderId="11" xfId="0" applyFont="1" applyFill="1" applyBorder="1" applyAlignment="1" applyProtection="1">
      <alignment vertical="top" wrapText="1" readingOrder="1"/>
      <protection locked="0"/>
    </xf>
    <xf numFmtId="165" fontId="5" fillId="0" borderId="35" xfId="0" applyNumberFormat="1" applyFont="1" applyBorder="1" applyAlignment="1" applyProtection="1">
      <alignment vertical="top" wrapText="1" readingOrder="1"/>
      <protection locked="0"/>
    </xf>
    <xf numFmtId="165" fontId="5" fillId="2" borderId="40" xfId="0" applyNumberFormat="1" applyFont="1" applyFill="1" applyBorder="1" applyAlignment="1" applyProtection="1">
      <alignment horizontal="right" vertical="top" wrapText="1" readingOrder="1"/>
      <protection locked="0"/>
    </xf>
    <xf numFmtId="165" fontId="5" fillId="2" borderId="39" xfId="0" applyNumberFormat="1" applyFont="1" applyFill="1" applyBorder="1" applyAlignment="1" applyProtection="1">
      <alignment horizontal="right" vertical="top" wrapText="1" readingOrder="1"/>
      <protection locked="0"/>
    </xf>
    <xf numFmtId="165" fontId="5" fillId="2" borderId="13" xfId="0" applyNumberFormat="1" applyFont="1" applyFill="1" applyBorder="1" applyAlignment="1" applyProtection="1">
      <alignment horizontal="right" vertical="top" wrapText="1" readingOrder="1"/>
      <protection locked="0"/>
    </xf>
    <xf numFmtId="165" fontId="5" fillId="2" borderId="6" xfId="0" applyNumberFormat="1" applyFont="1" applyFill="1" applyBorder="1" applyAlignment="1" applyProtection="1">
      <alignment horizontal="right" vertical="top" wrapText="1" readingOrder="1"/>
      <protection locked="0"/>
    </xf>
    <xf numFmtId="165" fontId="5" fillId="2" borderId="11" xfId="0" applyNumberFormat="1" applyFont="1" applyFill="1" applyBorder="1" applyAlignment="1" applyProtection="1">
      <alignment horizontal="right" vertical="top" wrapText="1" readingOrder="1"/>
      <protection locked="0"/>
    </xf>
    <xf numFmtId="165" fontId="5" fillId="2" borderId="9" xfId="0" applyNumberFormat="1" applyFont="1" applyFill="1" applyBorder="1" applyAlignment="1" applyProtection="1">
      <alignment horizontal="right" vertical="top" wrapText="1" readingOrder="1"/>
      <protection locked="0"/>
    </xf>
    <xf numFmtId="168" fontId="5" fillId="0" borderId="13" xfId="0" applyNumberFormat="1" applyFont="1" applyBorder="1" applyAlignment="1" applyProtection="1">
      <alignment horizontal="right" vertical="top" wrapText="1" readingOrder="1"/>
      <protection locked="0"/>
    </xf>
    <xf numFmtId="168" fontId="5" fillId="0" borderId="6" xfId="0" applyNumberFormat="1" applyFont="1" applyBorder="1" applyAlignment="1" applyProtection="1">
      <alignment horizontal="right" vertical="top" wrapText="1" readingOrder="1"/>
      <protection locked="0"/>
    </xf>
    <xf numFmtId="168" fontId="5" fillId="0" borderId="11" xfId="0" applyNumberFormat="1" applyFont="1" applyBorder="1" applyAlignment="1" applyProtection="1">
      <alignment horizontal="right" vertical="top" wrapText="1" readingOrder="1"/>
      <protection locked="0"/>
    </xf>
    <xf numFmtId="168" fontId="5" fillId="0" borderId="9" xfId="0" applyNumberFormat="1" applyFont="1" applyBorder="1" applyAlignment="1" applyProtection="1">
      <alignment horizontal="right" vertical="top" wrapText="1" readingOrder="1"/>
      <protection locked="0"/>
    </xf>
    <xf numFmtId="165" fontId="13" fillId="0" borderId="3" xfId="0" applyNumberFormat="1" applyFont="1" applyBorder="1" applyAlignment="1" applyProtection="1">
      <alignment vertical="top" wrapText="1"/>
      <protection locked="0"/>
    </xf>
    <xf numFmtId="165" fontId="13" fillId="0" borderId="6" xfId="0" applyNumberFormat="1"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165" fontId="11" fillId="0" borderId="5" xfId="0" applyNumberFormat="1" applyFont="1" applyBorder="1" applyAlignment="1" applyProtection="1">
      <alignment vertical="top" wrapText="1"/>
      <protection locked="0"/>
    </xf>
    <xf numFmtId="165" fontId="11" fillId="0" borderId="46" xfId="0" applyNumberFormat="1" applyFont="1" applyBorder="1" applyAlignment="1" applyProtection="1">
      <alignment horizontal="right" vertical="top" wrapText="1"/>
      <protection locked="0"/>
    </xf>
    <xf numFmtId="165" fontId="11" fillId="0" borderId="56" xfId="0" applyNumberFormat="1" applyFont="1" applyBorder="1" applyAlignment="1" applyProtection="1">
      <alignment horizontal="right" vertical="top" wrapText="1"/>
      <protection locked="0"/>
    </xf>
    <xf numFmtId="0" fontId="11" fillId="0" borderId="42" xfId="0" applyFont="1" applyBorder="1" applyAlignment="1">
      <alignment horizontal="center" wrapText="1" readingOrder="1"/>
    </xf>
    <xf numFmtId="0" fontId="11" fillId="0" borderId="43" xfId="0" applyFont="1" applyBorder="1" applyAlignment="1">
      <alignment horizontal="center" wrapText="1" readingOrder="1"/>
    </xf>
    <xf numFmtId="167" fontId="10" fillId="0" borderId="25" xfId="0" applyNumberFormat="1" applyFont="1" applyBorder="1" applyAlignment="1" applyProtection="1">
      <alignment horizontal="center" vertical="top" wrapText="1"/>
      <protection locked="0"/>
    </xf>
    <xf numFmtId="167" fontId="10" fillId="0" borderId="27" xfId="0" applyNumberFormat="1" applyFont="1" applyBorder="1" applyAlignment="1" applyProtection="1">
      <alignment horizontal="center" vertical="top" wrapText="1"/>
      <protection locked="0"/>
    </xf>
    <xf numFmtId="0" fontId="11" fillId="0" borderId="23" xfId="0" applyFont="1" applyBorder="1" applyAlignment="1">
      <alignment horizontal="center" vertical="top" wrapText="1"/>
    </xf>
    <xf numFmtId="165" fontId="5" fillId="0" borderId="43" xfId="0" applyNumberFormat="1" applyFont="1" applyBorder="1" applyAlignment="1" applyProtection="1">
      <alignment vertical="top" wrapText="1" readingOrder="1"/>
      <protection locked="0"/>
    </xf>
    <xf numFmtId="165" fontId="11" fillId="0" borderId="6" xfId="0" applyNumberFormat="1" applyFont="1" applyBorder="1" applyAlignment="1" applyProtection="1">
      <alignment vertical="top" wrapText="1"/>
      <protection locked="0"/>
    </xf>
    <xf numFmtId="165" fontId="11" fillId="0" borderId="37" xfId="0" applyNumberFormat="1" applyFont="1" applyBorder="1" applyAlignment="1" applyProtection="1">
      <alignment vertical="top" wrapText="1"/>
      <protection locked="0"/>
    </xf>
    <xf numFmtId="165" fontId="11" fillId="0" borderId="13" xfId="0" applyNumberFormat="1" applyFont="1" applyBorder="1" applyAlignment="1" applyProtection="1">
      <alignment vertical="top" wrapText="1"/>
      <protection locked="0"/>
    </xf>
    <xf numFmtId="165" fontId="11" fillId="0" borderId="29" xfId="0" applyNumberFormat="1" applyFont="1" applyBorder="1" applyAlignment="1" applyProtection="1">
      <alignment vertical="top" wrapText="1"/>
      <protection locked="0"/>
    </xf>
    <xf numFmtId="165" fontId="5" fillId="0" borderId="31" xfId="0" applyNumberFormat="1" applyFont="1" applyBorder="1" applyAlignment="1" applyProtection="1">
      <alignment horizontal="center" vertical="top" wrapText="1" readingOrder="1"/>
      <protection locked="0"/>
    </xf>
    <xf numFmtId="165" fontId="5" fillId="0" borderId="34" xfId="0" applyNumberFormat="1" applyFont="1" applyBorder="1" applyAlignment="1" applyProtection="1">
      <alignment horizontal="center" vertical="top" wrapText="1" readingOrder="1"/>
      <protection locked="0"/>
    </xf>
    <xf numFmtId="0" fontId="11" fillId="0" borderId="37" xfId="0" applyFont="1" applyBorder="1" applyAlignment="1" applyProtection="1">
      <alignment horizontal="left" vertical="top" wrapText="1" readingOrder="1"/>
      <protection locked="0"/>
    </xf>
    <xf numFmtId="14" fontId="5" fillId="0" borderId="4" xfId="0" applyNumberFormat="1" applyFont="1" applyBorder="1" applyAlignment="1" applyProtection="1">
      <alignment vertical="top" wrapText="1" readingOrder="1"/>
      <protection locked="0"/>
    </xf>
    <xf numFmtId="168" fontId="5" fillId="0" borderId="7" xfId="0" applyNumberFormat="1" applyFont="1" applyBorder="1" applyAlignment="1" applyProtection="1">
      <alignment vertical="top" wrapText="1" readingOrder="1"/>
      <protection locked="0"/>
    </xf>
    <xf numFmtId="168" fontId="13" fillId="0" borderId="7" xfId="0" applyNumberFormat="1"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165" fontId="13" fillId="0" borderId="11" xfId="0" applyNumberFormat="1" applyFont="1" applyBorder="1" applyAlignment="1" applyProtection="1">
      <alignment vertical="top" wrapText="1"/>
      <protection locked="0"/>
    </xf>
    <xf numFmtId="165" fontId="13" fillId="0" borderId="9" xfId="0" applyNumberFormat="1" applyFont="1" applyBorder="1" applyAlignment="1" applyProtection="1">
      <alignment vertical="top" wrapText="1"/>
      <protection locked="0"/>
    </xf>
    <xf numFmtId="0" fontId="13" fillId="0" borderId="7"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5" fillId="0" borderId="38" xfId="0" applyFont="1" applyBorder="1" applyAlignment="1" applyProtection="1">
      <alignment horizontal="left" vertical="top" wrapText="1" readingOrder="1"/>
      <protection locked="0"/>
    </xf>
    <xf numFmtId="0" fontId="11" fillId="0" borderId="28" xfId="0" applyFont="1" applyBorder="1" applyAlignment="1" applyProtection="1">
      <alignment horizontal="left" vertical="top" wrapText="1" readingOrder="1"/>
      <protection locked="0"/>
    </xf>
    <xf numFmtId="0" fontId="11" fillId="0" borderId="18" xfId="0" applyFont="1" applyBorder="1" applyAlignment="1" applyProtection="1">
      <alignment horizontal="left" vertical="top" wrapText="1" readingOrder="1"/>
      <protection locked="0"/>
    </xf>
    <xf numFmtId="0" fontId="11" fillId="0" borderId="15" xfId="0" applyFont="1" applyBorder="1" applyAlignment="1" applyProtection="1">
      <alignment horizontal="left" vertical="top" wrapText="1" readingOrder="1"/>
      <protection locked="0"/>
    </xf>
    <xf numFmtId="165" fontId="5" fillId="0" borderId="38" xfId="0" applyNumberFormat="1" applyFont="1" applyBorder="1" applyAlignment="1" applyProtection="1">
      <alignment horizontal="right" vertical="top" wrapText="1" readingOrder="1"/>
      <protection locked="0"/>
    </xf>
    <xf numFmtId="165" fontId="5" fillId="0" borderId="28" xfId="0" applyNumberFormat="1" applyFont="1" applyBorder="1" applyAlignment="1" applyProtection="1">
      <alignment horizontal="right" vertical="top" wrapText="1" readingOrder="1"/>
      <protection locked="0"/>
    </xf>
    <xf numFmtId="165" fontId="5" fillId="0" borderId="11" xfId="0" applyNumberFormat="1" applyFont="1" applyBorder="1" applyAlignment="1" applyProtection="1">
      <alignment vertical="top" wrapText="1" readingOrder="1"/>
      <protection locked="0"/>
    </xf>
    <xf numFmtId="0" fontId="13" fillId="0" borderId="3" xfId="0" applyFont="1" applyBorder="1" applyAlignment="1" applyProtection="1">
      <alignment vertical="top" wrapText="1"/>
      <protection locked="0"/>
    </xf>
    <xf numFmtId="0" fontId="0" fillId="2" borderId="7" xfId="0" applyFill="1" applyBorder="1" applyAlignment="1" applyProtection="1">
      <alignment vertical="top" wrapText="1"/>
      <protection locked="0"/>
    </xf>
    <xf numFmtId="14" fontId="10" fillId="0" borderId="38" xfId="0" applyNumberFormat="1" applyFont="1" applyBorder="1" applyAlignment="1" applyProtection="1">
      <alignment horizontal="center" vertical="top" wrapText="1"/>
      <protection locked="0"/>
    </xf>
    <xf numFmtId="0" fontId="10" fillId="0" borderId="37" xfId="0" applyFont="1" applyBorder="1" applyAlignment="1" applyProtection="1">
      <alignment horizontal="center" vertical="top" wrapText="1"/>
      <protection locked="0"/>
    </xf>
    <xf numFmtId="14" fontId="10" fillId="0" borderId="28" xfId="0" applyNumberFormat="1" applyFont="1" applyBorder="1" applyAlignment="1" applyProtection="1">
      <alignment horizontal="center" vertical="top" wrapText="1"/>
      <protection locked="0"/>
    </xf>
    <xf numFmtId="0" fontId="10" fillId="0" borderId="29" xfId="0" applyFont="1" applyBorder="1" applyAlignment="1" applyProtection="1">
      <alignment horizontal="center" vertical="top" wrapText="1"/>
      <protection locked="0"/>
    </xf>
    <xf numFmtId="0" fontId="10" fillId="0" borderId="28" xfId="0" applyFont="1" applyBorder="1" applyAlignment="1" applyProtection="1">
      <alignment horizontal="center" vertical="top" wrapText="1"/>
      <protection locked="0"/>
    </xf>
    <xf numFmtId="0" fontId="13" fillId="0" borderId="8" xfId="0" applyFont="1" applyBorder="1" applyAlignment="1" applyProtection="1">
      <alignment vertical="top" wrapText="1"/>
      <protection locked="0"/>
    </xf>
    <xf numFmtId="0" fontId="10" fillId="0" borderId="2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readingOrder="1"/>
      <protection locked="0"/>
    </xf>
    <xf numFmtId="0" fontId="11" fillId="0" borderId="44" xfId="0" applyFont="1" applyBorder="1" applyAlignment="1" applyProtection="1">
      <alignment horizontal="center" vertical="top" wrapText="1" readingOrder="1"/>
      <protection locked="0"/>
    </xf>
    <xf numFmtId="0" fontId="11" fillId="0" borderId="65" xfId="0" applyFont="1" applyBorder="1" applyAlignment="1" applyProtection="1">
      <alignment horizontal="center" vertical="top" wrapText="1" readingOrder="1"/>
      <protection locked="0"/>
    </xf>
    <xf numFmtId="0" fontId="5" fillId="0" borderId="59" xfId="0" applyFont="1" applyBorder="1" applyAlignment="1" applyProtection="1">
      <alignment vertical="top" wrapText="1" readingOrder="1"/>
      <protection locked="0"/>
    </xf>
    <xf numFmtId="0" fontId="11" fillId="0" borderId="60" xfId="0" applyFont="1" applyBorder="1" applyAlignment="1" applyProtection="1">
      <alignment vertical="top" wrapText="1"/>
      <protection locked="0"/>
    </xf>
    <xf numFmtId="0" fontId="11" fillId="0" borderId="38" xfId="0" applyFont="1" applyBorder="1" applyAlignment="1" applyProtection="1">
      <alignment horizontal="right" vertical="top" wrapText="1"/>
      <protection locked="0"/>
    </xf>
    <xf numFmtId="0" fontId="11" fillId="0" borderId="37" xfId="0" applyFont="1" applyBorder="1" applyAlignment="1" applyProtection="1">
      <alignment horizontal="right" vertical="top" wrapText="1"/>
      <protection locked="0"/>
    </xf>
    <xf numFmtId="0" fontId="11" fillId="0" borderId="18" xfId="0" applyFont="1" applyBorder="1" applyAlignment="1" applyProtection="1">
      <alignment horizontal="right" vertical="top" wrapText="1"/>
      <protection locked="0"/>
    </xf>
    <xf numFmtId="0" fontId="11" fillId="0" borderId="15" xfId="0" applyFont="1" applyBorder="1" applyAlignment="1" applyProtection="1">
      <alignment horizontal="right" vertical="top" wrapText="1"/>
      <protection locked="0"/>
    </xf>
    <xf numFmtId="0" fontId="0" fillId="0" borderId="23" xfId="0" applyBorder="1" applyAlignment="1" applyProtection="1">
      <alignment horizontal="center" vertical="top" wrapText="1"/>
      <protection locked="0"/>
    </xf>
    <xf numFmtId="165" fontId="11" fillId="0" borderId="33" xfId="0" applyNumberFormat="1" applyFont="1" applyBorder="1" applyAlignment="1" applyProtection="1">
      <alignment horizontal="center" vertical="top" wrapText="1"/>
      <protection locked="0"/>
    </xf>
    <xf numFmtId="165" fontId="11" fillId="0" borderId="32" xfId="0" applyNumberFormat="1" applyFont="1" applyBorder="1" applyAlignment="1" applyProtection="1">
      <alignment horizontal="center" vertical="top" wrapText="1"/>
      <protection locked="0"/>
    </xf>
    <xf numFmtId="165" fontId="11" fillId="0" borderId="40" xfId="0" applyNumberFormat="1" applyFont="1" applyBorder="1" applyAlignment="1" applyProtection="1">
      <alignment horizontal="right" vertical="top" wrapText="1"/>
      <protection locked="0"/>
    </xf>
    <xf numFmtId="165" fontId="11" fillId="0" borderId="13" xfId="0" applyNumberFormat="1" applyFont="1" applyBorder="1" applyAlignment="1" applyProtection="1">
      <alignment horizontal="right" vertical="top" wrapText="1"/>
      <protection locked="0"/>
    </xf>
    <xf numFmtId="165" fontId="11" fillId="0" borderId="14" xfId="0" applyNumberFormat="1" applyFont="1" applyBorder="1" applyAlignment="1" applyProtection="1">
      <alignment horizontal="right" vertical="top" wrapText="1"/>
      <protection locked="0"/>
    </xf>
    <xf numFmtId="165" fontId="5" fillId="0" borderId="1" xfId="0" applyNumberFormat="1" applyFont="1" applyBorder="1" applyAlignment="1" applyProtection="1">
      <alignment horizontal="center" vertical="top" wrapText="1" readingOrder="1"/>
      <protection locked="0"/>
    </xf>
    <xf numFmtId="165" fontId="5" fillId="0" borderId="5" xfId="0" applyNumberFormat="1" applyFont="1" applyBorder="1" applyAlignment="1" applyProtection="1">
      <alignment horizontal="center" vertical="top" wrapText="1" readingOrder="1"/>
      <protection locked="0"/>
    </xf>
    <xf numFmtId="0" fontId="0" fillId="0" borderId="2" xfId="0" applyBorder="1" applyAlignment="1" applyProtection="1">
      <alignment horizontal="center" vertical="top" wrapText="1"/>
      <protection locked="0"/>
    </xf>
    <xf numFmtId="0" fontId="0" fillId="0" borderId="2" xfId="0" applyBorder="1"/>
    <xf numFmtId="0" fontId="11" fillId="0" borderId="20" xfId="0" applyFont="1" applyBorder="1" applyAlignment="1" applyProtection="1">
      <alignment horizontal="left" vertical="top" wrapText="1"/>
      <protection locked="0"/>
    </xf>
    <xf numFmtId="0" fontId="11" fillId="0" borderId="38" xfId="0" applyFont="1" applyBorder="1" applyAlignment="1" applyProtection="1">
      <alignment horizontal="left" vertical="top" wrapText="1" readingOrder="1"/>
      <protection locked="0"/>
    </xf>
    <xf numFmtId="49" fontId="11" fillId="0" borderId="1" xfId="0" applyNumberFormat="1" applyFont="1" applyBorder="1" applyAlignment="1" applyProtection="1">
      <alignment horizontal="center" vertical="top" wrapText="1"/>
      <protection locked="0"/>
    </xf>
    <xf numFmtId="49" fontId="11" fillId="0" borderId="5" xfId="0" applyNumberFormat="1" applyFont="1" applyBorder="1" applyAlignment="1" applyProtection="1">
      <alignment horizontal="center" vertical="top" wrapText="1"/>
      <protection locked="0"/>
    </xf>
    <xf numFmtId="0" fontId="11" fillId="0" borderId="10"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69" xfId="0" applyFont="1" applyBorder="1" applyAlignment="1" applyProtection="1">
      <alignment horizontal="left" vertical="top" wrapText="1" readingOrder="1"/>
      <protection locked="0"/>
    </xf>
    <xf numFmtId="0" fontId="11" fillId="0" borderId="70" xfId="0" applyFont="1" applyBorder="1" applyAlignment="1" applyProtection="1">
      <alignment horizontal="left" vertical="top" wrapText="1" readingOrder="1"/>
      <protection locked="0"/>
    </xf>
    <xf numFmtId="49" fontId="0" fillId="0" borderId="7" xfId="0" applyNumberFormat="1" applyBorder="1" applyAlignment="1" applyProtection="1">
      <alignment vertical="top" wrapText="1"/>
      <protection locked="0"/>
    </xf>
    <xf numFmtId="0" fontId="5" fillId="0" borderId="11" xfId="0" applyFont="1" applyBorder="1" applyAlignment="1" applyProtection="1">
      <alignment horizontal="left" vertical="top" wrapText="1" readingOrder="1"/>
      <protection locked="0"/>
    </xf>
    <xf numFmtId="165" fontId="5" fillId="0" borderId="4" xfId="0" applyNumberFormat="1" applyFont="1" applyFill="1" applyBorder="1" applyAlignment="1" applyProtection="1">
      <alignment vertical="top" wrapText="1" readingOrder="1"/>
      <protection locked="0"/>
    </xf>
    <xf numFmtId="165" fontId="0" fillId="0" borderId="5" xfId="0" applyNumberFormat="1" applyFill="1" applyBorder="1" applyAlignment="1" applyProtection="1">
      <alignment vertical="top" wrapText="1"/>
      <protection locked="0"/>
    </xf>
    <xf numFmtId="0" fontId="0" fillId="5" borderId="28" xfId="0" applyFill="1" applyBorder="1" applyAlignment="1" applyProtection="1">
      <alignment horizontal="center" vertical="top" wrapText="1"/>
      <protection locked="0"/>
    </xf>
    <xf numFmtId="0" fontId="0" fillId="5" borderId="6" xfId="0" applyFill="1" applyBorder="1" applyAlignment="1" applyProtection="1">
      <alignment horizontal="center" vertical="top" wrapText="1"/>
      <protection locked="0"/>
    </xf>
    <xf numFmtId="165" fontId="11" fillId="5" borderId="33" xfId="0" applyNumberFormat="1" applyFont="1" applyFill="1" applyBorder="1" applyAlignment="1" applyProtection="1">
      <alignment horizontal="center" vertical="top" wrapText="1"/>
      <protection locked="0"/>
    </xf>
    <xf numFmtId="165" fontId="11" fillId="5" borderId="32" xfId="0" applyNumberFormat="1" applyFont="1" applyFill="1" applyBorder="1" applyAlignment="1" applyProtection="1">
      <alignment horizontal="center" vertical="top" wrapText="1"/>
      <protection locked="0"/>
    </xf>
    <xf numFmtId="165" fontId="5" fillId="2" borderId="40" xfId="0" applyNumberFormat="1" applyFont="1" applyFill="1" applyBorder="1" applyAlignment="1" applyProtection="1">
      <alignment horizontal="center" vertical="top" wrapText="1" readingOrder="1"/>
      <protection locked="0"/>
    </xf>
    <xf numFmtId="165" fontId="5" fillId="2" borderId="39" xfId="0" applyNumberFormat="1" applyFont="1" applyFill="1" applyBorder="1" applyAlignment="1" applyProtection="1">
      <alignment horizontal="center" vertical="top" wrapText="1" readingOrder="1"/>
      <protection locked="0"/>
    </xf>
    <xf numFmtId="165" fontId="11" fillId="0" borderId="50" xfId="0" applyNumberFormat="1" applyFont="1" applyBorder="1" applyAlignment="1" applyProtection="1">
      <alignment horizontal="right" vertical="top" wrapText="1"/>
      <protection locked="0"/>
    </xf>
    <xf numFmtId="165" fontId="5" fillId="0" borderId="25" xfId="0" applyNumberFormat="1" applyFont="1" applyBorder="1" applyAlignment="1" applyProtection="1">
      <alignment horizontal="right" vertical="top" wrapText="1" readingOrder="1"/>
      <protection locked="0"/>
    </xf>
    <xf numFmtId="165" fontId="5" fillId="0" borderId="27" xfId="0" applyNumberFormat="1" applyFont="1" applyBorder="1" applyAlignment="1" applyProtection="1">
      <alignment horizontal="right" vertical="top" wrapText="1" readingOrder="1"/>
      <protection locked="0"/>
    </xf>
    <xf numFmtId="0" fontId="0" fillId="0" borderId="38" xfId="0" applyBorder="1" applyAlignment="1" applyProtection="1">
      <alignment horizontal="center" vertical="top" wrapText="1"/>
      <protection locked="0"/>
    </xf>
    <xf numFmtId="0" fontId="0" fillId="0" borderId="37" xfId="0" applyBorder="1" applyAlignment="1" applyProtection="1">
      <alignment horizontal="center" vertical="top" wrapText="1"/>
      <protection locked="0"/>
    </xf>
    <xf numFmtId="165" fontId="11" fillId="0" borderId="10" xfId="0" applyNumberFormat="1" applyFont="1" applyBorder="1" applyAlignment="1" applyProtection="1">
      <alignment horizontal="right" vertical="top" wrapText="1"/>
      <protection locked="0"/>
    </xf>
    <xf numFmtId="165" fontId="11" fillId="0" borderId="0" xfId="0" applyNumberFormat="1" applyFont="1" applyBorder="1" applyAlignment="1" applyProtection="1">
      <alignment horizontal="right" vertical="top" wrapText="1"/>
      <protection locked="0"/>
    </xf>
    <xf numFmtId="165" fontId="11" fillId="0" borderId="67" xfId="0" applyNumberFormat="1" applyFont="1" applyBorder="1" applyAlignment="1" applyProtection="1">
      <alignment horizontal="right" vertical="top" wrapText="1"/>
      <protection locked="0"/>
    </xf>
    <xf numFmtId="165" fontId="11" fillId="0" borderId="57" xfId="0" applyNumberFormat="1" applyFont="1" applyBorder="1" applyAlignment="1" applyProtection="1">
      <alignment horizontal="right" vertical="top" wrapText="1"/>
      <protection locked="0"/>
    </xf>
    <xf numFmtId="165" fontId="11" fillId="0" borderId="68" xfId="0" applyNumberFormat="1" applyFont="1" applyBorder="1" applyAlignment="1" applyProtection="1">
      <alignment horizontal="right" vertical="top" wrapText="1"/>
      <protection locked="0"/>
    </xf>
    <xf numFmtId="0" fontId="11" fillId="0" borderId="14" xfId="0" applyFont="1" applyBorder="1" applyAlignment="1" applyProtection="1">
      <alignment horizontal="center" vertical="top" wrapText="1" readingOrder="1"/>
      <protection locked="0"/>
    </xf>
    <xf numFmtId="0" fontId="11" fillId="0" borderId="2" xfId="0" applyFont="1" applyBorder="1" applyAlignment="1" applyProtection="1">
      <alignment horizontal="left" vertical="top" wrapText="1"/>
      <protection locked="0"/>
    </xf>
    <xf numFmtId="0" fontId="11" fillId="0" borderId="23" xfId="0" applyFont="1" applyBorder="1" applyAlignment="1" applyProtection="1">
      <alignment horizontal="center" vertical="top" wrapText="1"/>
      <protection locked="0"/>
    </xf>
    <xf numFmtId="0" fontId="11" fillId="0" borderId="57" xfId="0" applyFont="1" applyBorder="1" applyAlignment="1" applyProtection="1">
      <alignment vertical="top" wrapText="1"/>
      <protection locked="0"/>
    </xf>
    <xf numFmtId="49" fontId="11" fillId="0" borderId="25" xfId="0" applyNumberFormat="1" applyFont="1" applyBorder="1" applyAlignment="1" applyProtection="1">
      <alignment horizontal="left" vertical="top" wrapText="1"/>
      <protection locked="0"/>
    </xf>
    <xf numFmtId="49" fontId="11" fillId="0" borderId="27" xfId="0" applyNumberFormat="1" applyFont="1" applyBorder="1" applyAlignment="1" applyProtection="1">
      <alignment horizontal="left" vertical="top" wrapText="1"/>
      <protection locked="0"/>
    </xf>
    <xf numFmtId="0" fontId="11" fillId="0" borderId="27" xfId="0" applyFont="1" applyBorder="1" applyAlignment="1" applyProtection="1">
      <alignment horizontal="center" vertical="top" wrapText="1" readingOrder="1"/>
      <protection locked="0"/>
    </xf>
    <xf numFmtId="0" fontId="10" fillId="0" borderId="38"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0" fillId="0" borderId="28"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0" fontId="11" fillId="0" borderId="27" xfId="0" applyFont="1" applyBorder="1" applyAlignment="1" applyProtection="1">
      <alignment horizontal="center" vertical="top" wrapText="1"/>
      <protection locked="0"/>
    </xf>
    <xf numFmtId="0" fontId="11" fillId="6" borderId="38" xfId="0" applyFont="1" applyFill="1" applyBorder="1" applyAlignment="1" applyProtection="1">
      <alignment horizontal="left" vertical="top" wrapText="1"/>
      <protection locked="0"/>
    </xf>
    <xf numFmtId="0" fontId="11" fillId="6" borderId="37" xfId="0" applyFont="1" applyFill="1" applyBorder="1" applyAlignment="1" applyProtection="1">
      <alignment horizontal="left" vertical="top" wrapText="1"/>
      <protection locked="0"/>
    </xf>
    <xf numFmtId="0" fontId="11" fillId="6" borderId="28" xfId="0" applyFont="1" applyFill="1" applyBorder="1" applyAlignment="1" applyProtection="1">
      <alignment horizontal="left" vertical="top" wrapText="1"/>
      <protection locked="0"/>
    </xf>
    <xf numFmtId="0" fontId="11" fillId="6" borderId="29"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15" xfId="0"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readingOrder="1"/>
      <protection locked="0"/>
    </xf>
    <xf numFmtId="0" fontId="5" fillId="6" borderId="10" xfId="0" applyFont="1" applyFill="1" applyBorder="1" applyAlignment="1" applyProtection="1">
      <alignment horizontal="left" vertical="top" wrapText="1" readingOrder="1"/>
      <protection locked="0"/>
    </xf>
    <xf numFmtId="0" fontId="5" fillId="6" borderId="3" xfId="0" applyFont="1" applyFill="1" applyBorder="1" applyAlignment="1" applyProtection="1">
      <alignment horizontal="left" vertical="top" wrapText="1" readingOrder="1"/>
      <protection locked="0"/>
    </xf>
    <xf numFmtId="0" fontId="5" fillId="6" borderId="13" xfId="0" applyFont="1" applyFill="1" applyBorder="1" applyAlignment="1" applyProtection="1">
      <alignment horizontal="left" vertical="top" wrapText="1" readingOrder="1"/>
      <protection locked="0"/>
    </xf>
    <xf numFmtId="0" fontId="5" fillId="6" borderId="6" xfId="0" applyFont="1" applyFill="1" applyBorder="1" applyAlignment="1" applyProtection="1">
      <alignment horizontal="left" vertical="top" wrapText="1" readingOrder="1"/>
      <protection locked="0"/>
    </xf>
    <xf numFmtId="0" fontId="5" fillId="6" borderId="11" xfId="0" applyFont="1" applyFill="1" applyBorder="1" applyAlignment="1" applyProtection="1">
      <alignment horizontal="left" vertical="top" wrapText="1" readingOrder="1"/>
      <protection locked="0"/>
    </xf>
    <xf numFmtId="0" fontId="5" fillId="6" borderId="9" xfId="0" applyFont="1" applyFill="1" applyBorder="1" applyAlignment="1" applyProtection="1">
      <alignment horizontal="left" vertical="top" wrapText="1" readingOrder="1"/>
      <protection locked="0"/>
    </xf>
    <xf numFmtId="49" fontId="11" fillId="0" borderId="26"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readingOrder="1"/>
      <protection locked="0"/>
    </xf>
    <xf numFmtId="49" fontId="0" fillId="0" borderId="5"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0" fontId="5" fillId="6" borderId="11" xfId="0" applyFont="1" applyFill="1" applyBorder="1" applyAlignment="1" applyProtection="1">
      <alignment vertical="top" wrapText="1" readingOrder="1"/>
      <protection locked="0"/>
    </xf>
    <xf numFmtId="0" fontId="5" fillId="6" borderId="9" xfId="0" applyFont="1" applyFill="1" applyBorder="1" applyAlignment="1" applyProtection="1">
      <alignment vertical="top" wrapText="1" readingOrder="1"/>
      <protection locked="0"/>
    </xf>
    <xf numFmtId="0" fontId="11" fillId="0" borderId="0" xfId="0" applyFont="1" applyBorder="1" applyAlignment="1" applyProtection="1">
      <alignment horizontal="center" vertical="top" wrapText="1" readingOrder="1"/>
      <protection locked="0"/>
    </xf>
    <xf numFmtId="0" fontId="11" fillId="0" borderId="19" xfId="0" applyFont="1" applyBorder="1" applyAlignment="1" applyProtection="1">
      <alignment horizontal="center" vertical="top" wrapText="1" readingOrder="1"/>
      <protection locked="0"/>
    </xf>
    <xf numFmtId="0" fontId="5" fillId="0" borderId="39" xfId="0" applyFont="1" applyBorder="1" applyAlignment="1" applyProtection="1">
      <alignment horizontal="center" vertical="top" wrapText="1" readingOrder="1"/>
      <protection locked="0"/>
    </xf>
    <xf numFmtId="0" fontId="11" fillId="6" borderId="31" xfId="0" applyFont="1" applyFill="1" applyBorder="1" applyAlignment="1" applyProtection="1">
      <alignment horizontal="left" vertical="top" wrapText="1" readingOrder="1"/>
      <protection locked="0"/>
    </xf>
    <xf numFmtId="0" fontId="11" fillId="6" borderId="32" xfId="0" applyFont="1" applyFill="1" applyBorder="1" applyAlignment="1" applyProtection="1">
      <alignment horizontal="left" vertical="top" wrapText="1" readingOrder="1"/>
      <protection locked="0"/>
    </xf>
    <xf numFmtId="49" fontId="11" fillId="4" borderId="25" xfId="0" applyNumberFormat="1" applyFont="1" applyFill="1" applyBorder="1" applyAlignment="1" applyProtection="1">
      <alignment horizontal="center" vertical="top" wrapText="1"/>
      <protection locked="0"/>
    </xf>
    <xf numFmtId="49" fontId="11" fillId="4" borderId="27" xfId="0" applyNumberFormat="1" applyFont="1" applyFill="1" applyBorder="1" applyAlignment="1" applyProtection="1">
      <alignment horizontal="center" vertical="top" wrapText="1"/>
      <protection locked="0"/>
    </xf>
    <xf numFmtId="0" fontId="11" fillId="4" borderId="25" xfId="0" applyFont="1" applyFill="1" applyBorder="1" applyAlignment="1" applyProtection="1">
      <alignment horizontal="center" vertical="top" wrapText="1"/>
      <protection locked="0"/>
    </xf>
    <xf numFmtId="0" fontId="11" fillId="4" borderId="27" xfId="0" applyFont="1" applyFill="1" applyBorder="1" applyAlignment="1" applyProtection="1">
      <alignment horizontal="center" vertical="top" wrapText="1"/>
      <protection locked="0"/>
    </xf>
    <xf numFmtId="49" fontId="11" fillId="4" borderId="25" xfId="0" applyNumberFormat="1" applyFont="1" applyFill="1" applyBorder="1" applyAlignment="1" applyProtection="1">
      <alignment horizontal="left" vertical="top" wrapText="1"/>
      <protection locked="0"/>
    </xf>
    <xf numFmtId="49" fontId="11" fillId="4" borderId="27" xfId="0" applyNumberFormat="1"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xf>
    <xf numFmtId="0" fontId="5" fillId="4" borderId="29" xfId="0" applyFont="1" applyFill="1" applyBorder="1" applyAlignment="1" applyProtection="1">
      <alignment horizontal="left" vertical="top" wrapText="1"/>
    </xf>
    <xf numFmtId="0" fontId="11" fillId="0" borderId="23" xfId="0" applyFont="1" applyBorder="1" applyAlignment="1" applyProtection="1">
      <alignment horizontal="center" vertical="distributed" wrapText="1" readingOrder="1"/>
      <protection locked="0"/>
    </xf>
    <xf numFmtId="0" fontId="11" fillId="4" borderId="38" xfId="0" applyFont="1" applyFill="1" applyBorder="1" applyAlignment="1" applyProtection="1">
      <alignment horizontal="left" vertical="top" wrapText="1"/>
      <protection locked="0"/>
    </xf>
    <xf numFmtId="0" fontId="11" fillId="4" borderId="36" xfId="0"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1" fillId="5" borderId="18" xfId="0" applyFont="1" applyFill="1" applyBorder="1" applyAlignment="1" applyProtection="1">
      <alignment horizontal="center" vertical="top" wrapText="1" readingOrder="1"/>
      <protection locked="0"/>
    </xf>
    <xf numFmtId="0" fontId="11" fillId="5" borderId="19" xfId="0" applyFont="1" applyFill="1" applyBorder="1" applyAlignment="1" applyProtection="1">
      <alignment horizontal="center" vertical="top" wrapText="1" readingOrder="1"/>
      <protection locked="0"/>
    </xf>
    <xf numFmtId="0" fontId="11" fillId="5" borderId="15" xfId="0" applyFont="1" applyFill="1" applyBorder="1" applyAlignment="1" applyProtection="1">
      <alignment horizontal="center" vertical="top" wrapText="1" readingOrder="1"/>
      <protection locked="0"/>
    </xf>
    <xf numFmtId="49" fontId="12" fillId="0" borderId="0" xfId="0" applyNumberFormat="1" applyFont="1" applyAlignment="1">
      <alignment horizontal="left" wrapText="1"/>
    </xf>
    <xf numFmtId="0" fontId="11" fillId="0" borderId="19" xfId="0" applyFont="1" applyBorder="1" applyAlignment="1" applyProtection="1">
      <alignment horizontal="left" vertical="top" wrapText="1"/>
      <protection locked="0"/>
    </xf>
    <xf numFmtId="0" fontId="11" fillId="0" borderId="36" xfId="0" applyFont="1" applyBorder="1" applyAlignment="1" applyProtection="1">
      <alignment horizontal="center" vertical="top" wrapText="1"/>
      <protection locked="0"/>
    </xf>
    <xf numFmtId="0" fontId="11" fillId="0" borderId="19" xfId="0" applyFont="1" applyBorder="1" applyAlignment="1" applyProtection="1">
      <alignment horizontal="center"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0" fillId="0" borderId="25" xfId="0" applyBorder="1" applyAlignment="1" applyProtection="1">
      <alignment horizontal="center" vertical="top" wrapText="1"/>
      <protection locked="0"/>
    </xf>
    <xf numFmtId="0" fontId="0" fillId="0" borderId="27" xfId="0" applyBorder="1" applyAlignment="1" applyProtection="1">
      <alignment horizontal="center" vertical="top" wrapText="1"/>
      <protection locked="0"/>
    </xf>
    <xf numFmtId="0" fontId="11" fillId="0" borderId="61"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169" fontId="11" fillId="6" borderId="28" xfId="0" applyNumberFormat="1" applyFont="1" applyFill="1" applyBorder="1" applyAlignment="1" applyProtection="1">
      <alignment horizontal="left" vertical="top" wrapText="1"/>
    </xf>
    <xf numFmtId="169" fontId="11" fillId="6" borderId="29" xfId="0" applyNumberFormat="1" applyFont="1" applyFill="1" applyBorder="1" applyAlignment="1" applyProtection="1">
      <alignment horizontal="left" vertical="top" wrapText="1"/>
    </xf>
    <xf numFmtId="0" fontId="7" fillId="0" borderId="2" xfId="0" applyFont="1" applyBorder="1" applyAlignment="1" applyProtection="1">
      <alignment horizontal="center" vertical="top" wrapText="1" readingOrder="1"/>
      <protection locked="0"/>
    </xf>
    <xf numFmtId="0" fontId="8" fillId="0" borderId="0" xfId="0" applyFont="1" applyAlignment="1" applyProtection="1">
      <alignment horizontal="center" vertical="top" wrapText="1" readingOrder="1"/>
      <protection locked="0"/>
    </xf>
  </cellXfs>
  <cellStyles count="1">
    <cellStyle name="Обычный"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285750</xdr:colOff>
      <xdr:row>45</xdr:row>
      <xdr:rowOff>0</xdr:rowOff>
    </xdr:from>
    <xdr:ext cx="194455" cy="255111"/>
    <xdr:sp macro="" textlink="">
      <xdr:nvSpPr>
        <xdr:cNvPr id="2" name="TextBox 1"/>
        <xdr:cNvSpPr txBox="1"/>
      </xdr:nvSpPr>
      <xdr:spPr>
        <a:xfrm>
          <a:off x="676275" y="1872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27"/>
  <sheetViews>
    <sheetView showGridLines="0" tabSelected="1" topLeftCell="A2" zoomScale="98" zoomScaleNormal="98" workbookViewId="0">
      <selection activeCell="X80" sqref="X80"/>
    </sheetView>
  </sheetViews>
  <sheetFormatPr defaultRowHeight="12.75" x14ac:dyDescent="0.2"/>
  <cols>
    <col min="1" max="1" width="0.28515625" customWidth="1"/>
    <col min="2" max="2" width="4.5703125" customWidth="1"/>
    <col min="3" max="3" width="11.42578125" customWidth="1"/>
    <col min="4" max="4" width="15.140625" customWidth="1"/>
    <col min="5" max="5" width="8" customWidth="1"/>
    <col min="6" max="6" width="6" customWidth="1"/>
    <col min="7" max="7" width="0" hidden="1" customWidth="1"/>
    <col min="8" max="8" width="8.85546875" customWidth="1"/>
    <col min="9" max="9" width="10.42578125" customWidth="1"/>
    <col min="10" max="10" width="1.140625" customWidth="1"/>
    <col min="11" max="11" width="0" hidden="1" customWidth="1"/>
    <col min="12" max="12" width="6.85546875" customWidth="1"/>
    <col min="13" max="13" width="0" hidden="1" customWidth="1"/>
    <col min="14" max="14" width="6" customWidth="1"/>
    <col min="15" max="15" width="2.7109375" customWidth="1"/>
    <col min="16" max="16" width="8.7109375" customWidth="1"/>
    <col min="17" max="17" width="0.140625" customWidth="1"/>
    <col min="18" max="18" width="1.42578125" customWidth="1"/>
    <col min="19" max="19" width="0" hidden="1" customWidth="1"/>
    <col min="20" max="20" width="7.42578125" customWidth="1"/>
    <col min="21" max="21" width="6.85546875" customWidth="1"/>
    <col min="22" max="22" width="1.7109375" customWidth="1"/>
    <col min="23" max="23" width="7" customWidth="1"/>
    <col min="24" max="24" width="43.42578125" customWidth="1"/>
    <col min="25" max="25" width="6.85546875" customWidth="1"/>
    <col min="26" max="26" width="7.7109375" customWidth="1"/>
    <col min="27" max="27" width="1" customWidth="1"/>
    <col min="28" max="28" width="9.85546875" customWidth="1"/>
    <col min="29" max="29" width="10.28515625" customWidth="1"/>
    <col min="30" max="30" width="9.7109375" customWidth="1"/>
    <col min="31" max="31" width="9.42578125" customWidth="1"/>
    <col min="32" max="32" width="9.5703125" customWidth="1"/>
    <col min="33" max="33" width="1" customWidth="1"/>
    <col min="34" max="34" width="8.85546875" customWidth="1"/>
    <col min="35" max="35" width="3.140625" customWidth="1"/>
    <col min="36" max="36" width="1.85546875" customWidth="1"/>
    <col min="37" max="37" width="0.28515625" customWidth="1"/>
  </cols>
  <sheetData>
    <row r="1" spans="2:36" ht="0.6" customHeight="1" x14ac:dyDescent="0.2"/>
    <row r="2" spans="2:36" x14ac:dyDescent="0.2">
      <c r="B2" s="879"/>
      <c r="C2" s="624"/>
      <c r="AA2" s="880"/>
      <c r="AB2" s="624"/>
      <c r="AC2" s="624"/>
      <c r="AD2" s="624"/>
      <c r="AE2" s="624"/>
      <c r="AF2" s="624"/>
      <c r="AG2" s="624"/>
      <c r="AH2" s="624"/>
      <c r="AI2" s="624"/>
    </row>
    <row r="3" spans="2:36" x14ac:dyDescent="0.2">
      <c r="AA3" s="624"/>
      <c r="AB3" s="624"/>
      <c r="AC3" s="624"/>
      <c r="AD3" s="624"/>
      <c r="AE3" s="624"/>
      <c r="AF3" s="624"/>
      <c r="AG3" s="624"/>
      <c r="AH3" s="624"/>
      <c r="AI3" s="624"/>
    </row>
    <row r="4" spans="2:36" ht="22.5" customHeight="1" x14ac:dyDescent="0.2">
      <c r="F4" s="888" t="s">
        <v>581</v>
      </c>
      <c r="G4" s="888"/>
      <c r="H4" s="888"/>
      <c r="I4" s="888"/>
      <c r="J4" s="888"/>
      <c r="K4" s="888"/>
      <c r="L4" s="888"/>
      <c r="M4" s="888"/>
      <c r="N4" s="888"/>
      <c r="O4" s="888"/>
      <c r="P4" s="888"/>
      <c r="Q4" s="888"/>
      <c r="R4" s="888"/>
      <c r="S4" s="888"/>
      <c r="T4" s="888"/>
      <c r="U4" s="888"/>
      <c r="V4" s="888"/>
      <c r="W4" s="888"/>
      <c r="X4" s="888"/>
      <c r="Y4" s="888"/>
      <c r="Z4" s="888"/>
      <c r="AA4" s="624"/>
      <c r="AB4" s="624"/>
      <c r="AC4" s="624"/>
      <c r="AD4" s="624"/>
      <c r="AE4" s="624"/>
      <c r="AF4" s="624"/>
      <c r="AG4" s="624"/>
      <c r="AH4" s="624"/>
      <c r="AI4" s="624"/>
    </row>
    <row r="5" spans="2:36" ht="0.75" customHeight="1" x14ac:dyDescent="0.2">
      <c r="F5" s="888"/>
      <c r="G5" s="888"/>
      <c r="H5" s="888"/>
      <c r="I5" s="888"/>
      <c r="J5" s="888"/>
      <c r="K5" s="888"/>
      <c r="L5" s="888"/>
      <c r="M5" s="888"/>
      <c r="N5" s="888"/>
      <c r="O5" s="888"/>
      <c r="P5" s="888"/>
      <c r="Q5" s="888"/>
      <c r="R5" s="888"/>
      <c r="S5" s="888"/>
      <c r="T5" s="888"/>
      <c r="U5" s="888"/>
      <c r="V5" s="888"/>
      <c r="W5" s="888"/>
      <c r="X5" s="888"/>
      <c r="Y5" s="888"/>
      <c r="Z5" s="888"/>
    </row>
    <row r="6" spans="2:36" ht="1.1499999999999999" hidden="1" customHeight="1" x14ac:dyDescent="0.2"/>
    <row r="7" spans="2:36" ht="1.1499999999999999" hidden="1" customHeight="1" x14ac:dyDescent="0.2">
      <c r="J7" s="885"/>
      <c r="K7" s="624"/>
      <c r="L7" s="624"/>
      <c r="M7" s="624"/>
      <c r="N7" s="624"/>
      <c r="O7" s="624"/>
      <c r="P7" s="624"/>
      <c r="Q7" s="624"/>
    </row>
    <row r="8" spans="2:36" ht="24.75" hidden="1" customHeight="1" x14ac:dyDescent="0.2"/>
    <row r="9" spans="2:36" ht="25.5" customHeight="1" x14ac:dyDescent="0.2">
      <c r="B9" s="881" t="s">
        <v>244</v>
      </c>
      <c r="C9" s="666"/>
      <c r="D9" s="666"/>
      <c r="E9" s="633"/>
      <c r="F9" s="1"/>
      <c r="G9" s="882" t="s">
        <v>245</v>
      </c>
      <c r="H9" s="883"/>
      <c r="I9" s="883"/>
      <c r="J9" s="883"/>
      <c r="K9" s="883"/>
      <c r="L9" s="883"/>
      <c r="M9" s="883"/>
      <c r="N9" s="883"/>
      <c r="O9" s="883"/>
      <c r="P9" s="883"/>
      <c r="Q9" s="883"/>
      <c r="R9" s="883"/>
      <c r="S9" s="883"/>
      <c r="T9" s="883"/>
      <c r="U9" s="883"/>
      <c r="V9" s="883"/>
      <c r="W9" s="883"/>
      <c r="X9" s="883"/>
      <c r="Y9" s="883"/>
      <c r="Z9" s="883"/>
      <c r="AA9" s="884"/>
      <c r="AB9" s="882" t="s">
        <v>246</v>
      </c>
      <c r="AC9" s="883"/>
      <c r="AD9" s="883"/>
      <c r="AE9" s="883"/>
      <c r="AF9" s="883"/>
      <c r="AG9" s="883"/>
      <c r="AH9" s="884"/>
      <c r="AI9" s="882" t="s">
        <v>247</v>
      </c>
      <c r="AJ9" s="884"/>
    </row>
    <row r="10" spans="2:36" ht="33.200000000000003" customHeight="1" x14ac:dyDescent="0.2">
      <c r="B10" s="890"/>
      <c r="C10" s="624"/>
      <c r="D10" s="624"/>
      <c r="E10" s="625"/>
      <c r="F10" s="5" t="s">
        <v>248</v>
      </c>
      <c r="G10" s="882" t="s">
        <v>249</v>
      </c>
      <c r="H10" s="883"/>
      <c r="I10" s="883"/>
      <c r="J10" s="883"/>
      <c r="K10" s="883"/>
      <c r="L10" s="883"/>
      <c r="M10" s="883"/>
      <c r="N10" s="884"/>
      <c r="O10" s="882" t="s">
        <v>250</v>
      </c>
      <c r="P10" s="883"/>
      <c r="Q10" s="883"/>
      <c r="R10" s="883"/>
      <c r="S10" s="883"/>
      <c r="T10" s="883"/>
      <c r="U10" s="883"/>
      <c r="V10" s="883"/>
      <c r="W10" s="884"/>
      <c r="X10" s="882" t="s">
        <v>251</v>
      </c>
      <c r="Y10" s="883"/>
      <c r="Z10" s="883"/>
      <c r="AA10" s="884"/>
      <c r="AB10" s="882" t="s">
        <v>252</v>
      </c>
      <c r="AC10" s="884"/>
      <c r="AD10" s="4" t="s">
        <v>253</v>
      </c>
      <c r="AE10" s="4" t="s">
        <v>254</v>
      </c>
      <c r="AF10" s="882" t="s">
        <v>255</v>
      </c>
      <c r="AG10" s="883"/>
      <c r="AH10" s="884"/>
      <c r="AI10" s="882"/>
      <c r="AJ10" s="884"/>
    </row>
    <row r="11" spans="2:36" ht="76.5" x14ac:dyDescent="0.2">
      <c r="B11" s="889"/>
      <c r="C11" s="626"/>
      <c r="D11" s="626"/>
      <c r="E11" s="627"/>
      <c r="F11" s="7"/>
      <c r="G11" s="882" t="s">
        <v>256</v>
      </c>
      <c r="H11" s="883"/>
      <c r="I11" s="883"/>
      <c r="J11" s="884"/>
      <c r="K11" s="887" t="s">
        <v>257</v>
      </c>
      <c r="L11" s="884"/>
      <c r="M11" s="887" t="s">
        <v>258</v>
      </c>
      <c r="N11" s="884"/>
      <c r="O11" s="882" t="s">
        <v>256</v>
      </c>
      <c r="P11" s="883"/>
      <c r="Q11" s="883"/>
      <c r="R11" s="883"/>
      <c r="S11" s="883"/>
      <c r="T11" s="884"/>
      <c r="U11" s="10" t="s">
        <v>257</v>
      </c>
      <c r="V11" s="887" t="s">
        <v>258</v>
      </c>
      <c r="W11" s="884"/>
      <c r="X11" s="4" t="s">
        <v>256</v>
      </c>
      <c r="Y11" s="10" t="s">
        <v>257</v>
      </c>
      <c r="Z11" s="887" t="s">
        <v>258</v>
      </c>
      <c r="AA11" s="884"/>
      <c r="AB11" s="4" t="s">
        <v>259</v>
      </c>
      <c r="AC11" s="4" t="s">
        <v>260</v>
      </c>
      <c r="AD11" s="4"/>
      <c r="AE11" s="4"/>
      <c r="AF11" s="4" t="s">
        <v>261</v>
      </c>
      <c r="AG11" s="882" t="s">
        <v>262</v>
      </c>
      <c r="AH11" s="884"/>
      <c r="AI11" s="882"/>
      <c r="AJ11" s="884"/>
    </row>
    <row r="12" spans="2:36" ht="13.35" customHeight="1" x14ac:dyDescent="0.2">
      <c r="B12" s="11" t="s">
        <v>263</v>
      </c>
      <c r="C12" s="886" t="s">
        <v>264</v>
      </c>
      <c r="D12" s="884"/>
      <c r="E12" s="11" t="s">
        <v>265</v>
      </c>
      <c r="F12" s="11" t="s">
        <v>266</v>
      </c>
      <c r="G12" s="886" t="s">
        <v>267</v>
      </c>
      <c r="H12" s="883"/>
      <c r="I12" s="883"/>
      <c r="J12" s="884"/>
      <c r="K12" s="886" t="s">
        <v>268</v>
      </c>
      <c r="L12" s="884"/>
      <c r="M12" s="886" t="s">
        <v>269</v>
      </c>
      <c r="N12" s="884"/>
      <c r="O12" s="886" t="s">
        <v>270</v>
      </c>
      <c r="P12" s="883"/>
      <c r="Q12" s="883"/>
      <c r="R12" s="883"/>
      <c r="S12" s="883"/>
      <c r="T12" s="884"/>
      <c r="U12" s="11" t="s">
        <v>271</v>
      </c>
      <c r="V12" s="886" t="s">
        <v>272</v>
      </c>
      <c r="W12" s="884"/>
      <c r="X12" s="11" t="s">
        <v>273</v>
      </c>
      <c r="Y12" s="11" t="s">
        <v>274</v>
      </c>
      <c r="Z12" s="886" t="s">
        <v>275</v>
      </c>
      <c r="AA12" s="884"/>
      <c r="AB12" s="11" t="s">
        <v>276</v>
      </c>
      <c r="AC12" s="11" t="s">
        <v>277</v>
      </c>
      <c r="AD12" s="11" t="s">
        <v>278</v>
      </c>
      <c r="AE12" s="11" t="s">
        <v>279</v>
      </c>
      <c r="AF12" s="11" t="s">
        <v>280</v>
      </c>
      <c r="AG12" s="886" t="s">
        <v>281</v>
      </c>
      <c r="AH12" s="884"/>
      <c r="AI12" s="886" t="s">
        <v>282</v>
      </c>
      <c r="AJ12" s="884"/>
    </row>
    <row r="13" spans="2:36" ht="12.75" customHeight="1" x14ac:dyDescent="0.2">
      <c r="B13" s="759">
        <v>1</v>
      </c>
      <c r="C13" s="759" t="s">
        <v>283</v>
      </c>
      <c r="D13" s="760"/>
      <c r="E13" s="759" t="s">
        <v>284</v>
      </c>
      <c r="F13" s="759"/>
      <c r="G13" s="27"/>
      <c r="H13" s="28"/>
      <c r="I13" s="28"/>
      <c r="J13" s="28"/>
      <c r="K13" s="28"/>
      <c r="L13" s="28"/>
      <c r="M13" s="28"/>
      <c r="N13" s="26"/>
      <c r="O13" s="27"/>
      <c r="P13" s="28"/>
      <c r="Q13" s="28"/>
      <c r="R13" s="28"/>
      <c r="S13" s="28"/>
      <c r="T13" s="28"/>
      <c r="U13" s="28"/>
      <c r="V13" s="28"/>
      <c r="W13" s="26"/>
      <c r="X13" s="27"/>
      <c r="Y13" s="28"/>
      <c r="Z13" s="28"/>
      <c r="AA13" s="26"/>
      <c r="AB13" s="763">
        <f>AB15+AB203+AB276</f>
        <v>2075979.8000000003</v>
      </c>
      <c r="AC13" s="763">
        <f>AC15+AC203+AC276</f>
        <v>2027687.7</v>
      </c>
      <c r="AD13" s="763">
        <f>AD15+AD203+AD276</f>
        <v>2271756.2000000002</v>
      </c>
      <c r="AE13" s="763">
        <f>AE15+AE203+AE276+AD202</f>
        <v>2075698.7999999998</v>
      </c>
      <c r="AF13" s="763">
        <f>AF15+AF203+AF276</f>
        <v>2022830.7999999998</v>
      </c>
      <c r="AG13" s="763">
        <f>AG15+AG203+AG276</f>
        <v>1927963.2000000002</v>
      </c>
      <c r="AH13" s="765"/>
      <c r="AI13" s="759"/>
      <c r="AJ13" s="760"/>
    </row>
    <row r="14" spans="2:36" x14ac:dyDescent="0.2">
      <c r="B14" s="897"/>
      <c r="C14" s="761"/>
      <c r="D14" s="762"/>
      <c r="E14" s="897"/>
      <c r="F14" s="897"/>
      <c r="G14" s="29"/>
      <c r="H14" s="31"/>
      <c r="I14" s="31"/>
      <c r="J14" s="31"/>
      <c r="K14" s="31"/>
      <c r="L14" s="31"/>
      <c r="M14" s="31"/>
      <c r="N14" s="30"/>
      <c r="O14" s="29"/>
      <c r="P14" s="31"/>
      <c r="Q14" s="31"/>
      <c r="R14" s="31"/>
      <c r="S14" s="31"/>
      <c r="T14" s="31"/>
      <c r="U14" s="31"/>
      <c r="V14" s="31"/>
      <c r="W14" s="30"/>
      <c r="X14" s="29"/>
      <c r="Y14" s="31"/>
      <c r="Z14" s="31"/>
      <c r="AA14" s="30"/>
      <c r="AB14" s="764"/>
      <c r="AC14" s="764"/>
      <c r="AD14" s="764"/>
      <c r="AE14" s="764"/>
      <c r="AF14" s="764"/>
      <c r="AG14" s="766"/>
      <c r="AH14" s="767"/>
      <c r="AI14" s="761"/>
      <c r="AJ14" s="762"/>
    </row>
    <row r="15" spans="2:36" ht="12.75" customHeight="1" x14ac:dyDescent="0.2">
      <c r="B15" s="891" t="s">
        <v>108</v>
      </c>
      <c r="C15" s="775" t="s">
        <v>285</v>
      </c>
      <c r="D15" s="776"/>
      <c r="E15" s="775" t="s">
        <v>286</v>
      </c>
      <c r="F15" s="775"/>
      <c r="G15" s="24"/>
      <c r="H15" s="25"/>
      <c r="I15" s="25"/>
      <c r="J15" s="25"/>
      <c r="K15" s="25"/>
      <c r="L15" s="25"/>
      <c r="M15" s="25"/>
      <c r="N15" s="20"/>
      <c r="O15" s="24"/>
      <c r="P15" s="25"/>
      <c r="Q15" s="25"/>
      <c r="R15" s="25"/>
      <c r="S15" s="25"/>
      <c r="T15" s="25"/>
      <c r="U15" s="25"/>
      <c r="V15" s="25"/>
      <c r="W15" s="20"/>
      <c r="X15" s="24"/>
      <c r="Y15" s="25"/>
      <c r="Z15" s="25"/>
      <c r="AA15" s="20"/>
      <c r="AB15" s="768">
        <f t="shared" ref="AB15:AG15" si="0">SUM(AB17:AB201)</f>
        <v>1197078.1000000001</v>
      </c>
      <c r="AC15" s="768">
        <f t="shared" si="0"/>
        <v>1169340</v>
      </c>
      <c r="AD15" s="768">
        <f t="shared" si="0"/>
        <v>1370275.4000000001</v>
      </c>
      <c r="AE15" s="768">
        <f t="shared" si="0"/>
        <v>1504290.2</v>
      </c>
      <c r="AF15" s="768">
        <f t="shared" si="0"/>
        <v>1420847.5999999999</v>
      </c>
      <c r="AG15" s="860">
        <f t="shared" si="0"/>
        <v>1336457.2000000002</v>
      </c>
      <c r="AH15" s="861"/>
      <c r="AI15" s="775"/>
      <c r="AJ15" s="776"/>
    </row>
    <row r="16" spans="2:36" ht="90.75" customHeight="1" x14ac:dyDescent="0.2">
      <c r="B16" s="892"/>
      <c r="C16" s="899"/>
      <c r="D16" s="900"/>
      <c r="E16" s="896"/>
      <c r="F16" s="896"/>
      <c r="G16" s="21"/>
      <c r="H16" s="23"/>
      <c r="I16" s="23"/>
      <c r="J16" s="23"/>
      <c r="K16" s="23"/>
      <c r="L16" s="23"/>
      <c r="M16" s="23"/>
      <c r="N16" s="22"/>
      <c r="O16" s="39"/>
      <c r="P16" s="34"/>
      <c r="Q16" s="34"/>
      <c r="R16" s="34"/>
      <c r="S16" s="34"/>
      <c r="T16" s="34"/>
      <c r="U16" s="34"/>
      <c r="V16" s="34"/>
      <c r="W16" s="35"/>
      <c r="X16" s="39"/>
      <c r="Y16" s="34"/>
      <c r="Z16" s="34"/>
      <c r="AA16" s="35"/>
      <c r="AB16" s="769"/>
      <c r="AC16" s="870"/>
      <c r="AD16" s="769"/>
      <c r="AE16" s="870"/>
      <c r="AF16" s="769"/>
      <c r="AG16" s="862"/>
      <c r="AH16" s="863"/>
      <c r="AI16" s="777"/>
      <c r="AJ16" s="778"/>
    </row>
    <row r="17" spans="2:36" ht="54" x14ac:dyDescent="0.2">
      <c r="B17" s="824" t="s">
        <v>109</v>
      </c>
      <c r="C17" s="632" t="s">
        <v>513</v>
      </c>
      <c r="D17" s="666"/>
      <c r="E17" s="898" t="s">
        <v>287</v>
      </c>
      <c r="F17" s="893" t="s">
        <v>512</v>
      </c>
      <c r="G17" s="2"/>
      <c r="H17" s="19"/>
      <c r="I17" s="19"/>
      <c r="J17" s="19"/>
      <c r="K17" s="19"/>
      <c r="L17" s="19"/>
      <c r="M17" s="19"/>
      <c r="N17" s="19"/>
      <c r="O17" s="867" t="s">
        <v>288</v>
      </c>
      <c r="P17" s="868"/>
      <c r="Q17" s="868"/>
      <c r="R17" s="868"/>
      <c r="S17" s="868"/>
      <c r="T17" s="869"/>
      <c r="U17" s="873" t="s">
        <v>289</v>
      </c>
      <c r="V17" s="894" t="s">
        <v>290</v>
      </c>
      <c r="W17" s="895"/>
      <c r="X17" s="490" t="s">
        <v>11</v>
      </c>
      <c r="Y17" s="491" t="s">
        <v>159</v>
      </c>
      <c r="Z17" s="789" t="s">
        <v>12</v>
      </c>
      <c r="AA17" s="790"/>
      <c r="AB17" s="787">
        <f>184403.6-3313.3</f>
        <v>181090.30000000002</v>
      </c>
      <c r="AC17" s="785">
        <f>180332.8-3313.3</f>
        <v>177019.5</v>
      </c>
      <c r="AD17" s="787">
        <v>267973</v>
      </c>
      <c r="AE17" s="785">
        <f>326284.1+8035.7</f>
        <v>334319.8</v>
      </c>
      <c r="AF17" s="813">
        <f>283739.5+0.1</f>
        <v>283739.59999999998</v>
      </c>
      <c r="AG17" s="783">
        <f>283798.7</f>
        <v>283798.7</v>
      </c>
      <c r="AH17" s="783"/>
      <c r="AI17" s="606"/>
      <c r="AJ17" s="607"/>
    </row>
    <row r="18" spans="2:36" ht="40.5" x14ac:dyDescent="0.2">
      <c r="B18" s="825"/>
      <c r="C18" s="686"/>
      <c r="D18" s="686"/>
      <c r="E18" s="770"/>
      <c r="F18" s="825"/>
      <c r="G18" s="32"/>
      <c r="H18" s="871" t="s">
        <v>291</v>
      </c>
      <c r="I18" s="872"/>
      <c r="J18" s="872"/>
      <c r="K18" s="839"/>
      <c r="L18" s="845" t="s">
        <v>292</v>
      </c>
      <c r="M18" s="839"/>
      <c r="N18" s="845" t="s">
        <v>293</v>
      </c>
      <c r="O18" s="837"/>
      <c r="P18" s="838"/>
      <c r="Q18" s="838"/>
      <c r="R18" s="838"/>
      <c r="S18" s="838"/>
      <c r="T18" s="839"/>
      <c r="U18" s="874"/>
      <c r="V18" s="842"/>
      <c r="W18" s="838"/>
      <c r="X18" s="95" t="s">
        <v>300</v>
      </c>
      <c r="Y18" s="256" t="s">
        <v>159</v>
      </c>
      <c r="Z18" s="819" t="s">
        <v>301</v>
      </c>
      <c r="AA18" s="820"/>
      <c r="AB18" s="782"/>
      <c r="AC18" s="786"/>
      <c r="AD18" s="788"/>
      <c r="AE18" s="786"/>
      <c r="AF18" s="814"/>
      <c r="AG18" s="784"/>
      <c r="AH18" s="784"/>
      <c r="AI18" s="770"/>
      <c r="AJ18" s="609"/>
    </row>
    <row r="19" spans="2:36" s="413" customFormat="1" ht="54" x14ac:dyDescent="0.2">
      <c r="B19" s="825"/>
      <c r="C19" s="686"/>
      <c r="D19" s="686"/>
      <c r="E19" s="770"/>
      <c r="F19" s="825"/>
      <c r="G19" s="419"/>
      <c r="H19" s="871"/>
      <c r="I19" s="872"/>
      <c r="J19" s="872"/>
      <c r="K19" s="839"/>
      <c r="L19" s="845"/>
      <c r="M19" s="839"/>
      <c r="N19" s="845"/>
      <c r="O19" s="837"/>
      <c r="P19" s="838"/>
      <c r="Q19" s="838"/>
      <c r="R19" s="838"/>
      <c r="S19" s="838"/>
      <c r="T19" s="839"/>
      <c r="U19" s="874"/>
      <c r="V19" s="842"/>
      <c r="W19" s="838"/>
      <c r="X19" s="480" t="s">
        <v>2</v>
      </c>
      <c r="Y19" s="492" t="s">
        <v>159</v>
      </c>
      <c r="Z19" s="851" t="s">
        <v>427</v>
      </c>
      <c r="AA19" s="852"/>
      <c r="AB19" s="782"/>
      <c r="AC19" s="786"/>
      <c r="AD19" s="788"/>
      <c r="AE19" s="786"/>
      <c r="AF19" s="814"/>
      <c r="AG19" s="784"/>
      <c r="AH19" s="784"/>
      <c r="AI19" s="770"/>
      <c r="AJ19" s="609"/>
    </row>
    <row r="20" spans="2:36" s="413" customFormat="1" x14ac:dyDescent="0.2">
      <c r="B20" s="825"/>
      <c r="C20" s="686"/>
      <c r="D20" s="686"/>
      <c r="E20" s="770"/>
      <c r="F20" s="825"/>
      <c r="G20" s="419"/>
      <c r="H20" s="871"/>
      <c r="I20" s="872"/>
      <c r="J20" s="872"/>
      <c r="K20" s="839"/>
      <c r="L20" s="845"/>
      <c r="M20" s="839"/>
      <c r="N20" s="845"/>
      <c r="O20" s="837"/>
      <c r="P20" s="838"/>
      <c r="Q20" s="838"/>
      <c r="R20" s="838"/>
      <c r="S20" s="838"/>
      <c r="T20" s="839"/>
      <c r="U20" s="874"/>
      <c r="V20" s="842"/>
      <c r="W20" s="838"/>
      <c r="X20" s="604" t="s">
        <v>24</v>
      </c>
      <c r="Y20" s="670" t="s">
        <v>97</v>
      </c>
      <c r="Z20" s="667" t="s">
        <v>575</v>
      </c>
      <c r="AA20" s="795"/>
      <c r="AB20" s="782"/>
      <c r="AC20" s="786"/>
      <c r="AD20" s="788"/>
      <c r="AE20" s="786"/>
      <c r="AF20" s="814"/>
      <c r="AG20" s="784"/>
      <c r="AH20" s="784"/>
      <c r="AI20" s="770"/>
      <c r="AJ20" s="609"/>
    </row>
    <row r="21" spans="2:36" ht="43.5" customHeight="1" x14ac:dyDescent="0.2">
      <c r="B21" s="825"/>
      <c r="C21" s="686"/>
      <c r="D21" s="686"/>
      <c r="E21" s="770"/>
      <c r="F21" s="825"/>
      <c r="G21" s="32"/>
      <c r="H21" s="872"/>
      <c r="I21" s="872"/>
      <c r="J21" s="872"/>
      <c r="K21" s="839"/>
      <c r="L21" s="842"/>
      <c r="M21" s="839"/>
      <c r="N21" s="842"/>
      <c r="O21" s="840"/>
      <c r="P21" s="841"/>
      <c r="Q21" s="841"/>
      <c r="R21" s="841"/>
      <c r="S21" s="841"/>
      <c r="T21" s="804"/>
      <c r="U21" s="875"/>
      <c r="V21" s="803"/>
      <c r="W21" s="841"/>
      <c r="X21" s="605"/>
      <c r="Y21" s="878"/>
      <c r="Z21" s="857"/>
      <c r="AA21" s="858"/>
      <c r="AB21" s="782"/>
      <c r="AC21" s="786"/>
      <c r="AD21" s="788"/>
      <c r="AE21" s="786"/>
      <c r="AF21" s="814"/>
      <c r="AG21" s="784"/>
      <c r="AH21" s="784"/>
      <c r="AI21" s="770"/>
      <c r="AJ21" s="609"/>
    </row>
    <row r="22" spans="2:36" ht="2.25" hidden="1" customHeight="1" x14ac:dyDescent="0.2">
      <c r="B22" s="825"/>
      <c r="C22" s="686"/>
      <c r="D22" s="686"/>
      <c r="E22" s="770"/>
      <c r="F22" s="825"/>
      <c r="G22" s="32"/>
      <c r="H22" s="841"/>
      <c r="I22" s="841"/>
      <c r="J22" s="841"/>
      <c r="K22" s="804"/>
      <c r="L22" s="803"/>
      <c r="M22" s="804"/>
      <c r="N22" s="803"/>
      <c r="O22" s="835"/>
      <c r="P22" s="836"/>
      <c r="Q22" s="836"/>
      <c r="R22" s="836"/>
      <c r="S22" s="836"/>
      <c r="T22" s="802"/>
      <c r="U22" s="877"/>
      <c r="V22" s="801"/>
      <c r="W22" s="864"/>
      <c r="X22" s="121"/>
      <c r="Y22" s="328"/>
      <c r="Z22" s="329"/>
      <c r="AA22" s="330"/>
      <c r="AB22" s="788"/>
      <c r="AC22" s="786"/>
      <c r="AD22" s="788"/>
      <c r="AE22" s="786"/>
      <c r="AF22" s="814"/>
      <c r="AG22" s="784"/>
      <c r="AH22" s="784"/>
      <c r="AI22" s="770"/>
      <c r="AJ22" s="609"/>
    </row>
    <row r="23" spans="2:36" ht="26.25" hidden="1" customHeight="1" x14ac:dyDescent="0.2">
      <c r="B23" s="825"/>
      <c r="C23" s="686"/>
      <c r="D23" s="686"/>
      <c r="E23" s="770"/>
      <c r="F23" s="825"/>
      <c r="G23" s="32"/>
      <c r="H23" s="859" t="s">
        <v>297</v>
      </c>
      <c r="I23" s="836"/>
      <c r="J23" s="836"/>
      <c r="K23" s="802"/>
      <c r="L23" s="801" t="s">
        <v>298</v>
      </c>
      <c r="M23" s="802"/>
      <c r="N23" s="801" t="s">
        <v>299</v>
      </c>
      <c r="O23" s="837"/>
      <c r="P23" s="838"/>
      <c r="Q23" s="838"/>
      <c r="R23" s="838"/>
      <c r="S23" s="838"/>
      <c r="T23" s="839"/>
      <c r="U23" s="874"/>
      <c r="V23" s="842"/>
      <c r="W23" s="865"/>
      <c r="X23" s="64"/>
      <c r="Y23" s="493"/>
      <c r="Z23" s="493"/>
      <c r="AA23" s="493"/>
      <c r="AB23" s="788"/>
      <c r="AC23" s="786"/>
      <c r="AD23" s="788"/>
      <c r="AE23" s="786"/>
      <c r="AF23" s="814"/>
      <c r="AG23" s="784"/>
      <c r="AH23" s="784"/>
      <c r="AI23" s="770"/>
      <c r="AJ23" s="609"/>
    </row>
    <row r="24" spans="2:36" ht="66" customHeight="1" x14ac:dyDescent="0.2">
      <c r="B24" s="825"/>
      <c r="C24" s="686"/>
      <c r="D24" s="686"/>
      <c r="E24" s="770"/>
      <c r="F24" s="825"/>
      <c r="G24" s="32"/>
      <c r="H24" s="872"/>
      <c r="I24" s="872"/>
      <c r="J24" s="872"/>
      <c r="K24" s="839"/>
      <c r="L24" s="842"/>
      <c r="M24" s="839"/>
      <c r="N24" s="842"/>
      <c r="O24" s="840"/>
      <c r="P24" s="841"/>
      <c r="Q24" s="841"/>
      <c r="R24" s="841"/>
      <c r="S24" s="841"/>
      <c r="T24" s="804"/>
      <c r="U24" s="875"/>
      <c r="V24" s="803"/>
      <c r="W24" s="866"/>
      <c r="X24" s="494" t="s">
        <v>419</v>
      </c>
      <c r="Y24" s="495" t="s">
        <v>159</v>
      </c>
      <c r="Z24" s="876" t="s">
        <v>9</v>
      </c>
      <c r="AA24" s="820"/>
      <c r="AB24" s="788"/>
      <c r="AC24" s="786"/>
      <c r="AD24" s="788"/>
      <c r="AE24" s="786"/>
      <c r="AF24" s="814"/>
      <c r="AG24" s="784"/>
      <c r="AH24" s="784"/>
      <c r="AI24" s="770"/>
      <c r="AJ24" s="609"/>
    </row>
    <row r="25" spans="2:36" ht="54" x14ac:dyDescent="0.2">
      <c r="B25" s="825"/>
      <c r="C25" s="686"/>
      <c r="D25" s="686"/>
      <c r="E25" s="770"/>
      <c r="F25" s="825"/>
      <c r="G25" s="32"/>
      <c r="H25" s="841"/>
      <c r="I25" s="841"/>
      <c r="J25" s="841"/>
      <c r="K25" s="804"/>
      <c r="L25" s="803"/>
      <c r="M25" s="804"/>
      <c r="N25" s="803"/>
      <c r="O25" s="835" t="s">
        <v>329</v>
      </c>
      <c r="P25" s="836"/>
      <c r="Q25" s="836"/>
      <c r="R25" s="836"/>
      <c r="S25" s="836"/>
      <c r="T25" s="802"/>
      <c r="U25" s="877" t="s">
        <v>289</v>
      </c>
      <c r="V25" s="801" t="s">
        <v>302</v>
      </c>
      <c r="W25" s="864"/>
      <c r="X25" s="481" t="s">
        <v>413</v>
      </c>
      <c r="Y25" s="480" t="s">
        <v>289</v>
      </c>
      <c r="Z25" s="589" t="s">
        <v>575</v>
      </c>
      <c r="AA25" s="590"/>
      <c r="AB25" s="788"/>
      <c r="AC25" s="786"/>
      <c r="AD25" s="788"/>
      <c r="AE25" s="786"/>
      <c r="AF25" s="814"/>
      <c r="AG25" s="784"/>
      <c r="AH25" s="784"/>
      <c r="AI25" s="770"/>
      <c r="AJ25" s="609"/>
    </row>
    <row r="26" spans="2:36" ht="40.5" x14ac:dyDescent="0.2">
      <c r="B26" s="825"/>
      <c r="C26" s="686"/>
      <c r="D26" s="686"/>
      <c r="E26" s="770"/>
      <c r="F26" s="825"/>
      <c r="G26" s="32"/>
      <c r="H26" s="859" t="s">
        <v>297</v>
      </c>
      <c r="I26" s="836"/>
      <c r="J26" s="836"/>
      <c r="K26" s="802"/>
      <c r="L26" s="801" t="s">
        <v>1</v>
      </c>
      <c r="M26" s="802"/>
      <c r="N26" s="801" t="s">
        <v>299</v>
      </c>
      <c r="O26" s="837"/>
      <c r="P26" s="838"/>
      <c r="Q26" s="838"/>
      <c r="R26" s="838"/>
      <c r="S26" s="838"/>
      <c r="T26" s="839"/>
      <c r="U26" s="874"/>
      <c r="V26" s="842"/>
      <c r="W26" s="865"/>
      <c r="X26" s="129" t="s">
        <v>13</v>
      </c>
      <c r="Y26" s="486" t="s">
        <v>159</v>
      </c>
      <c r="Z26" s="634" t="s">
        <v>14</v>
      </c>
      <c r="AA26" s="698"/>
      <c r="AB26" s="788"/>
      <c r="AC26" s="786"/>
      <c r="AD26" s="788"/>
      <c r="AE26" s="786"/>
      <c r="AF26" s="814"/>
      <c r="AG26" s="784"/>
      <c r="AH26" s="784"/>
      <c r="AI26" s="770"/>
      <c r="AJ26" s="609"/>
    </row>
    <row r="27" spans="2:36" ht="54.75" customHeight="1" x14ac:dyDescent="0.2">
      <c r="B27" s="825"/>
      <c r="C27" s="686"/>
      <c r="D27" s="686"/>
      <c r="E27" s="770"/>
      <c r="F27" s="825"/>
      <c r="G27" s="32"/>
      <c r="H27" s="872"/>
      <c r="I27" s="872"/>
      <c r="J27" s="872"/>
      <c r="K27" s="839"/>
      <c r="L27" s="842"/>
      <c r="M27" s="839"/>
      <c r="N27" s="842"/>
      <c r="O27" s="840"/>
      <c r="P27" s="841"/>
      <c r="Q27" s="841"/>
      <c r="R27" s="841"/>
      <c r="S27" s="841"/>
      <c r="T27" s="804"/>
      <c r="U27" s="875"/>
      <c r="V27" s="803"/>
      <c r="W27" s="866"/>
      <c r="X27" s="129" t="s">
        <v>414</v>
      </c>
      <c r="Y27" s="486" t="s">
        <v>289</v>
      </c>
      <c r="Z27" s="634" t="s">
        <v>242</v>
      </c>
      <c r="AA27" s="698"/>
      <c r="AB27" s="788"/>
      <c r="AC27" s="786"/>
      <c r="AD27" s="788"/>
      <c r="AE27" s="786"/>
      <c r="AF27" s="814"/>
      <c r="AG27" s="784"/>
      <c r="AH27" s="784"/>
      <c r="AI27" s="770"/>
      <c r="AJ27" s="609"/>
    </row>
    <row r="28" spans="2:36" ht="11.25" hidden="1" customHeight="1" x14ac:dyDescent="0.2">
      <c r="B28" s="825"/>
      <c r="C28" s="686"/>
      <c r="D28" s="686"/>
      <c r="E28" s="770"/>
      <c r="F28" s="825"/>
      <c r="G28" s="32"/>
      <c r="H28" s="841"/>
      <c r="I28" s="841"/>
      <c r="J28" s="841"/>
      <c r="K28" s="804"/>
      <c r="L28" s="803"/>
      <c r="M28" s="804"/>
      <c r="N28" s="803"/>
      <c r="O28" s="66"/>
      <c r="P28" s="58"/>
      <c r="Q28" s="58"/>
      <c r="R28" s="58"/>
      <c r="S28" s="58"/>
      <c r="T28" s="58"/>
      <c r="U28" s="58"/>
      <c r="V28" s="58"/>
      <c r="W28" s="67"/>
      <c r="X28" s="469" t="s">
        <v>421</v>
      </c>
      <c r="Y28" s="484" t="s">
        <v>289</v>
      </c>
      <c r="Z28" s="574" t="s">
        <v>468</v>
      </c>
      <c r="AA28" s="575"/>
      <c r="AB28" s="788"/>
      <c r="AC28" s="786"/>
      <c r="AD28" s="788"/>
      <c r="AE28" s="786"/>
      <c r="AF28" s="814"/>
      <c r="AG28" s="784"/>
      <c r="AH28" s="784"/>
      <c r="AI28" s="770"/>
      <c r="AJ28" s="609"/>
    </row>
    <row r="29" spans="2:36" ht="12.75" hidden="1" customHeight="1" x14ac:dyDescent="0.2">
      <c r="B29" s="825"/>
      <c r="C29" s="686"/>
      <c r="D29" s="686"/>
      <c r="E29" s="770"/>
      <c r="F29" s="825"/>
      <c r="G29" s="32"/>
      <c r="H29" s="859" t="s">
        <v>297</v>
      </c>
      <c r="I29" s="836"/>
      <c r="J29" s="836"/>
      <c r="K29" s="802"/>
      <c r="L29" s="801" t="s">
        <v>3</v>
      </c>
      <c r="M29" s="802"/>
      <c r="N29" s="801" t="s">
        <v>299</v>
      </c>
      <c r="O29" s="66"/>
      <c r="P29" s="58"/>
      <c r="Q29" s="58"/>
      <c r="R29" s="58"/>
      <c r="S29" s="58"/>
      <c r="T29" s="58"/>
      <c r="U29" s="58"/>
      <c r="V29" s="58"/>
      <c r="W29" s="67"/>
      <c r="X29" s="469" t="s">
        <v>421</v>
      </c>
      <c r="Y29" s="484" t="s">
        <v>289</v>
      </c>
      <c r="Z29" s="574" t="s">
        <v>468</v>
      </c>
      <c r="AA29" s="575"/>
      <c r="AB29" s="788"/>
      <c r="AC29" s="786"/>
      <c r="AD29" s="788"/>
      <c r="AE29" s="786"/>
      <c r="AF29" s="814"/>
      <c r="AG29" s="784"/>
      <c r="AH29" s="784"/>
      <c r="AI29" s="770"/>
      <c r="AJ29" s="609"/>
    </row>
    <row r="30" spans="2:36" ht="40.5" customHeight="1" x14ac:dyDescent="0.2">
      <c r="B30" s="825"/>
      <c r="C30" s="686"/>
      <c r="D30" s="686"/>
      <c r="E30" s="770"/>
      <c r="F30" s="825"/>
      <c r="G30" s="32"/>
      <c r="H30" s="841"/>
      <c r="I30" s="841"/>
      <c r="J30" s="841"/>
      <c r="K30" s="804"/>
      <c r="L30" s="803"/>
      <c r="M30" s="804"/>
      <c r="N30" s="803"/>
      <c r="O30" s="66"/>
      <c r="P30" s="58"/>
      <c r="Q30" s="58"/>
      <c r="R30" s="58"/>
      <c r="S30" s="58"/>
      <c r="T30" s="58"/>
      <c r="U30" s="58"/>
      <c r="V30" s="58"/>
      <c r="W30" s="67"/>
      <c r="X30" s="469" t="s">
        <v>421</v>
      </c>
      <c r="Y30" s="484" t="s">
        <v>289</v>
      </c>
      <c r="Z30" s="574" t="s">
        <v>575</v>
      </c>
      <c r="AA30" s="575"/>
      <c r="AB30" s="788"/>
      <c r="AC30" s="786"/>
      <c r="AD30" s="788"/>
      <c r="AE30" s="786"/>
      <c r="AF30" s="814"/>
      <c r="AG30" s="784"/>
      <c r="AH30" s="784"/>
      <c r="AI30" s="770"/>
      <c r="AJ30" s="609"/>
    </row>
    <row r="31" spans="2:36" ht="67.5" customHeight="1" x14ac:dyDescent="0.2">
      <c r="B31" s="825"/>
      <c r="C31" s="686"/>
      <c r="D31" s="686"/>
      <c r="E31" s="770"/>
      <c r="F31" s="825"/>
      <c r="G31" s="32"/>
      <c r="H31" s="859" t="s">
        <v>297</v>
      </c>
      <c r="I31" s="836"/>
      <c r="J31" s="836"/>
      <c r="K31" s="802"/>
      <c r="L31" s="801" t="s">
        <v>4</v>
      </c>
      <c r="M31" s="802"/>
      <c r="N31" s="801" t="s">
        <v>299</v>
      </c>
      <c r="O31" s="66"/>
      <c r="P31" s="58"/>
      <c r="Q31" s="58"/>
      <c r="R31" s="58"/>
      <c r="S31" s="58"/>
      <c r="T31" s="58"/>
      <c r="U31" s="58"/>
      <c r="V31" s="58"/>
      <c r="W31" s="67"/>
      <c r="X31" s="481" t="s">
        <v>40</v>
      </c>
      <c r="Y31" s="480" t="s">
        <v>38</v>
      </c>
      <c r="Z31" s="817" t="s">
        <v>46</v>
      </c>
      <c r="AA31" s="818"/>
      <c r="AB31" s="788"/>
      <c r="AC31" s="786"/>
      <c r="AD31" s="788"/>
      <c r="AE31" s="786"/>
      <c r="AF31" s="814"/>
      <c r="AG31" s="784"/>
      <c r="AH31" s="784"/>
      <c r="AI31" s="770"/>
      <c r="AJ31" s="609"/>
    </row>
    <row r="32" spans="2:36" ht="41.25" customHeight="1" x14ac:dyDescent="0.2">
      <c r="B32" s="825"/>
      <c r="C32" s="686"/>
      <c r="D32" s="686"/>
      <c r="E32" s="770"/>
      <c r="F32" s="825"/>
      <c r="G32" s="32"/>
      <c r="H32" s="841"/>
      <c r="I32" s="841"/>
      <c r="J32" s="841"/>
      <c r="K32" s="804"/>
      <c r="L32" s="803"/>
      <c r="M32" s="804"/>
      <c r="N32" s="803"/>
      <c r="O32" s="66"/>
      <c r="P32" s="58"/>
      <c r="Q32" s="58"/>
      <c r="R32" s="58"/>
      <c r="S32" s="58"/>
      <c r="T32" s="58"/>
      <c r="U32" s="58"/>
      <c r="V32" s="58"/>
      <c r="W32" s="67"/>
      <c r="X32" s="65" t="s">
        <v>458</v>
      </c>
      <c r="Y32" s="42" t="s">
        <v>97</v>
      </c>
      <c r="Z32" s="815" t="s">
        <v>459</v>
      </c>
      <c r="AA32" s="816"/>
      <c r="AB32" s="788"/>
      <c r="AC32" s="786"/>
      <c r="AD32" s="788"/>
      <c r="AE32" s="786"/>
      <c r="AF32" s="814"/>
      <c r="AG32" s="784"/>
      <c r="AH32" s="784"/>
      <c r="AI32" s="770"/>
      <c r="AJ32" s="609"/>
    </row>
    <row r="33" spans="2:36" ht="12.75" hidden="1" customHeight="1" x14ac:dyDescent="0.2">
      <c r="B33" s="825"/>
      <c r="C33" s="686"/>
      <c r="D33" s="686"/>
      <c r="E33" s="770"/>
      <c r="F33" s="825"/>
      <c r="G33" s="32"/>
      <c r="H33" s="859" t="s">
        <v>6</v>
      </c>
      <c r="I33" s="836"/>
      <c r="J33" s="836"/>
      <c r="K33" s="802"/>
      <c r="L33" s="801" t="s">
        <v>7</v>
      </c>
      <c r="M33" s="802"/>
      <c r="N33" s="801" t="s">
        <v>8</v>
      </c>
      <c r="O33" s="66"/>
      <c r="P33" s="58"/>
      <c r="Q33" s="58"/>
      <c r="R33" s="58"/>
      <c r="S33" s="58"/>
      <c r="T33" s="58"/>
      <c r="U33" s="58"/>
      <c r="V33" s="58"/>
      <c r="W33" s="67"/>
      <c r="X33" s="496"/>
      <c r="Y33" s="496"/>
      <c r="Z33" s="496"/>
      <c r="AA33" s="496"/>
      <c r="AB33" s="788"/>
      <c r="AC33" s="786"/>
      <c r="AD33" s="788"/>
      <c r="AE33" s="786"/>
      <c r="AF33" s="814"/>
      <c r="AG33" s="784"/>
      <c r="AH33" s="784"/>
      <c r="AI33" s="770"/>
      <c r="AJ33" s="609"/>
    </row>
    <row r="34" spans="2:36" ht="40.5" x14ac:dyDescent="0.2">
      <c r="B34" s="825"/>
      <c r="C34" s="686"/>
      <c r="D34" s="686"/>
      <c r="E34" s="770"/>
      <c r="F34" s="825"/>
      <c r="G34" s="32"/>
      <c r="H34" s="841"/>
      <c r="I34" s="841"/>
      <c r="J34" s="841"/>
      <c r="K34" s="804"/>
      <c r="L34" s="803"/>
      <c r="M34" s="804"/>
      <c r="N34" s="803"/>
      <c r="O34" s="66"/>
      <c r="P34" s="58"/>
      <c r="Q34" s="58"/>
      <c r="R34" s="58"/>
      <c r="S34" s="58"/>
      <c r="T34" s="58"/>
      <c r="U34" s="58"/>
      <c r="V34" s="58"/>
      <c r="W34" s="332"/>
      <c r="X34" s="480" t="s">
        <v>21</v>
      </c>
      <c r="Y34" s="480" t="s">
        <v>289</v>
      </c>
      <c r="Z34" s="644" t="s">
        <v>575</v>
      </c>
      <c r="AA34" s="665"/>
      <c r="AB34" s="782"/>
      <c r="AC34" s="786"/>
      <c r="AD34" s="788"/>
      <c r="AE34" s="786"/>
      <c r="AF34" s="814"/>
      <c r="AG34" s="784"/>
      <c r="AH34" s="784"/>
      <c r="AI34" s="770"/>
      <c r="AJ34" s="609"/>
    </row>
    <row r="35" spans="2:36" ht="0.75" customHeight="1" x14ac:dyDescent="0.2">
      <c r="B35" s="825"/>
      <c r="C35" s="686"/>
      <c r="D35" s="686"/>
      <c r="E35" s="770"/>
      <c r="F35" s="825"/>
      <c r="G35" s="32"/>
      <c r="H35" s="859" t="s">
        <v>6</v>
      </c>
      <c r="I35" s="836"/>
      <c r="J35" s="836"/>
      <c r="K35" s="802"/>
      <c r="L35" s="801" t="s">
        <v>10</v>
      </c>
      <c r="M35" s="802"/>
      <c r="N35" s="801" t="s">
        <v>8</v>
      </c>
      <c r="O35" s="66"/>
      <c r="P35" s="58"/>
      <c r="Q35" s="58"/>
      <c r="R35" s="58"/>
      <c r="S35" s="58"/>
      <c r="T35" s="58"/>
      <c r="U35" s="58"/>
      <c r="V35" s="58"/>
      <c r="W35" s="67"/>
      <c r="X35" s="496"/>
      <c r="Y35" s="496"/>
      <c r="Z35" s="496"/>
      <c r="AA35" s="496"/>
      <c r="AB35" s="788"/>
      <c r="AC35" s="786"/>
      <c r="AD35" s="788"/>
      <c r="AE35" s="786"/>
      <c r="AF35" s="814"/>
      <c r="AG35" s="784"/>
      <c r="AH35" s="784"/>
      <c r="AI35" s="770"/>
      <c r="AJ35" s="609"/>
    </row>
    <row r="36" spans="2:36" ht="53.25" customHeight="1" x14ac:dyDescent="0.2">
      <c r="B36" s="825"/>
      <c r="C36" s="686"/>
      <c r="D36" s="686"/>
      <c r="E36" s="770"/>
      <c r="F36" s="825"/>
      <c r="G36" s="32"/>
      <c r="H36" s="841"/>
      <c r="I36" s="841"/>
      <c r="J36" s="841"/>
      <c r="K36" s="804"/>
      <c r="L36" s="803"/>
      <c r="M36" s="804"/>
      <c r="N36" s="803"/>
      <c r="O36" s="66"/>
      <c r="P36" s="58"/>
      <c r="Q36" s="58"/>
      <c r="R36" s="58"/>
      <c r="S36" s="58"/>
      <c r="T36" s="58"/>
      <c r="U36" s="58"/>
      <c r="V36" s="58"/>
      <c r="W36" s="67"/>
      <c r="X36" s="83" t="s">
        <v>41</v>
      </c>
      <c r="Y36" s="480" t="s">
        <v>38</v>
      </c>
      <c r="Z36" s="589" t="s">
        <v>295</v>
      </c>
      <c r="AA36" s="590"/>
      <c r="AB36" s="788"/>
      <c r="AC36" s="786"/>
      <c r="AD36" s="788"/>
      <c r="AE36" s="786"/>
      <c r="AF36" s="814"/>
      <c r="AG36" s="784"/>
      <c r="AH36" s="784"/>
      <c r="AI36" s="770"/>
      <c r="AJ36" s="609"/>
    </row>
    <row r="37" spans="2:36" ht="41.25" customHeight="1" x14ac:dyDescent="0.2">
      <c r="B37" s="825"/>
      <c r="C37" s="686"/>
      <c r="D37" s="686"/>
      <c r="E37" s="770"/>
      <c r="F37" s="825"/>
      <c r="G37" s="32"/>
      <c r="N37" s="32"/>
      <c r="O37" s="68"/>
      <c r="P37" s="62"/>
      <c r="Q37" s="62"/>
      <c r="R37" s="62"/>
      <c r="S37" s="62"/>
      <c r="T37" s="62"/>
      <c r="U37" s="62"/>
      <c r="V37" s="62"/>
      <c r="W37" s="69"/>
      <c r="X37" s="331" t="s">
        <v>42</v>
      </c>
      <c r="Y37" s="467" t="s">
        <v>38</v>
      </c>
      <c r="Z37" s="843" t="s">
        <v>47</v>
      </c>
      <c r="AA37" s="844"/>
      <c r="AB37" s="788"/>
      <c r="AC37" s="786"/>
      <c r="AD37" s="788"/>
      <c r="AE37" s="786"/>
      <c r="AF37" s="814"/>
      <c r="AG37" s="784"/>
      <c r="AH37" s="784"/>
      <c r="AI37" s="770"/>
      <c r="AJ37" s="609"/>
    </row>
    <row r="38" spans="2:36" ht="66.75" customHeight="1" x14ac:dyDescent="0.2">
      <c r="B38" s="825"/>
      <c r="C38" s="686"/>
      <c r="D38" s="686"/>
      <c r="E38" s="770"/>
      <c r="F38" s="825"/>
      <c r="G38" s="32"/>
      <c r="N38" s="32"/>
      <c r="O38" s="68"/>
      <c r="P38" s="62"/>
      <c r="Q38" s="62"/>
      <c r="R38" s="62"/>
      <c r="S38" s="62"/>
      <c r="T38" s="62"/>
      <c r="U38" s="62"/>
      <c r="V38" s="62"/>
      <c r="W38" s="69"/>
      <c r="X38" s="83" t="s">
        <v>43</v>
      </c>
      <c r="Y38" s="484" t="s">
        <v>38</v>
      </c>
      <c r="Z38" s="817" t="s">
        <v>48</v>
      </c>
      <c r="AA38" s="818"/>
      <c r="AB38" s="788"/>
      <c r="AC38" s="786"/>
      <c r="AD38" s="788"/>
      <c r="AE38" s="786"/>
      <c r="AF38" s="814"/>
      <c r="AG38" s="784"/>
      <c r="AH38" s="784"/>
      <c r="AI38" s="770"/>
      <c r="AJ38" s="609"/>
    </row>
    <row r="39" spans="2:36" s="156" customFormat="1" ht="94.5" customHeight="1" x14ac:dyDescent="0.2">
      <c r="B39" s="825"/>
      <c r="C39" s="686"/>
      <c r="D39" s="686"/>
      <c r="E39" s="770"/>
      <c r="F39" s="825"/>
      <c r="G39" s="159"/>
      <c r="N39" s="159"/>
      <c r="O39" s="157"/>
      <c r="P39" s="160"/>
      <c r="Q39" s="160"/>
      <c r="R39" s="160"/>
      <c r="S39" s="160"/>
      <c r="T39" s="160"/>
      <c r="U39" s="160"/>
      <c r="V39" s="160"/>
      <c r="W39" s="158"/>
      <c r="X39" s="497" t="s">
        <v>55</v>
      </c>
      <c r="Y39" s="486" t="s">
        <v>159</v>
      </c>
      <c r="Z39" s="634" t="s">
        <v>54</v>
      </c>
      <c r="AA39" s="698"/>
      <c r="AB39" s="788"/>
      <c r="AC39" s="786"/>
      <c r="AD39" s="788"/>
      <c r="AE39" s="786"/>
      <c r="AF39" s="814"/>
      <c r="AG39" s="784"/>
      <c r="AH39" s="784"/>
      <c r="AI39" s="770"/>
      <c r="AJ39" s="609"/>
    </row>
    <row r="40" spans="2:36" ht="121.5" x14ac:dyDescent="0.2">
      <c r="B40" s="825"/>
      <c r="C40" s="686"/>
      <c r="D40" s="686"/>
      <c r="E40" s="770"/>
      <c r="F40" s="825"/>
      <c r="G40" s="32"/>
      <c r="N40" s="32"/>
      <c r="O40" s="68"/>
      <c r="P40" s="62"/>
      <c r="Q40" s="62"/>
      <c r="R40" s="62"/>
      <c r="S40" s="62"/>
      <c r="T40" s="62"/>
      <c r="U40" s="62"/>
      <c r="V40" s="62"/>
      <c r="W40" s="69"/>
      <c r="X40" s="83" t="s">
        <v>44</v>
      </c>
      <c r="Y40" s="484" t="s">
        <v>38</v>
      </c>
      <c r="Z40" s="124" t="s">
        <v>50</v>
      </c>
      <c r="AA40" s="128"/>
      <c r="AB40" s="788"/>
      <c r="AC40" s="786"/>
      <c r="AD40" s="788"/>
      <c r="AE40" s="786"/>
      <c r="AF40" s="814"/>
      <c r="AG40" s="784"/>
      <c r="AH40" s="784"/>
      <c r="AI40" s="770"/>
      <c r="AJ40" s="609"/>
    </row>
    <row r="41" spans="2:36" ht="54.75" customHeight="1" x14ac:dyDescent="0.2">
      <c r="B41" s="825"/>
      <c r="C41" s="686"/>
      <c r="D41" s="686"/>
      <c r="E41" s="770"/>
      <c r="F41" s="825"/>
      <c r="G41" s="32"/>
      <c r="N41" s="32"/>
      <c r="O41" s="68"/>
      <c r="P41" s="62"/>
      <c r="Q41" s="62"/>
      <c r="R41" s="62"/>
      <c r="S41" s="62"/>
      <c r="T41" s="62"/>
      <c r="U41" s="62"/>
      <c r="V41" s="62"/>
      <c r="W41" s="69"/>
      <c r="X41" s="83" t="s">
        <v>49</v>
      </c>
      <c r="Y41" s="484" t="s">
        <v>38</v>
      </c>
      <c r="Z41" s="123" t="s">
        <v>51</v>
      </c>
      <c r="AA41" s="125"/>
      <c r="AB41" s="788"/>
      <c r="AC41" s="786"/>
      <c r="AD41" s="788"/>
      <c r="AE41" s="786"/>
      <c r="AF41" s="814"/>
      <c r="AG41" s="784"/>
      <c r="AH41" s="784"/>
      <c r="AI41" s="770"/>
      <c r="AJ41" s="609"/>
    </row>
    <row r="42" spans="2:36" s="447" customFormat="1" ht="54.75" customHeight="1" x14ac:dyDescent="0.2">
      <c r="B42" s="825"/>
      <c r="C42" s="686"/>
      <c r="D42" s="686"/>
      <c r="E42" s="770"/>
      <c r="F42" s="825"/>
      <c r="G42" s="453"/>
      <c r="N42" s="453"/>
      <c r="O42" s="450"/>
      <c r="P42" s="455"/>
      <c r="Q42" s="455"/>
      <c r="R42" s="455"/>
      <c r="S42" s="455"/>
      <c r="T42" s="455"/>
      <c r="U42" s="455"/>
      <c r="V42" s="455"/>
      <c r="W42" s="451"/>
      <c r="X42" s="480" t="s">
        <v>571</v>
      </c>
      <c r="Y42" s="498" t="s">
        <v>159</v>
      </c>
      <c r="Z42" s="589" t="s">
        <v>572</v>
      </c>
      <c r="AA42" s="590"/>
      <c r="AB42" s="788"/>
      <c r="AC42" s="786"/>
      <c r="AD42" s="788"/>
      <c r="AE42" s="786"/>
      <c r="AF42" s="814"/>
      <c r="AG42" s="784"/>
      <c r="AH42" s="784"/>
      <c r="AI42" s="770"/>
      <c r="AJ42" s="609"/>
    </row>
    <row r="43" spans="2:36" ht="39.75" customHeight="1" x14ac:dyDescent="0.2">
      <c r="B43" s="825"/>
      <c r="C43" s="686"/>
      <c r="D43" s="686"/>
      <c r="E43" s="770"/>
      <c r="F43" s="825"/>
      <c r="G43" s="32"/>
      <c r="N43" s="32"/>
      <c r="O43" s="68"/>
      <c r="P43" s="62"/>
      <c r="Q43" s="62"/>
      <c r="R43" s="62"/>
      <c r="S43" s="62"/>
      <c r="T43" s="62"/>
      <c r="U43" s="62"/>
      <c r="V43" s="62"/>
      <c r="W43" s="69"/>
      <c r="X43" s="83" t="s">
        <v>45</v>
      </c>
      <c r="Y43" s="484" t="s">
        <v>38</v>
      </c>
      <c r="Z43" s="126" t="s">
        <v>52</v>
      </c>
      <c r="AA43" s="127"/>
      <c r="AB43" s="788"/>
      <c r="AC43" s="786"/>
      <c r="AD43" s="788"/>
      <c r="AE43" s="786"/>
      <c r="AF43" s="814"/>
      <c r="AG43" s="784"/>
      <c r="AH43" s="784"/>
      <c r="AI43" s="770"/>
      <c r="AJ43" s="609"/>
    </row>
    <row r="44" spans="2:36" ht="42.75" customHeight="1" x14ac:dyDescent="0.2">
      <c r="B44" s="825"/>
      <c r="C44" s="686"/>
      <c r="D44" s="686"/>
      <c r="E44" s="770"/>
      <c r="F44" s="825"/>
      <c r="G44" s="32"/>
      <c r="N44" s="32"/>
      <c r="O44" s="68"/>
      <c r="P44" s="62"/>
      <c r="Q44" s="62"/>
      <c r="R44" s="62"/>
      <c r="S44" s="62"/>
      <c r="T44" s="62"/>
      <c r="U44" s="62"/>
      <c r="V44" s="62"/>
      <c r="W44" s="69"/>
      <c r="X44" s="469" t="s">
        <v>421</v>
      </c>
      <c r="Y44" s="484" t="s">
        <v>289</v>
      </c>
      <c r="Z44" s="574" t="s">
        <v>575</v>
      </c>
      <c r="AA44" s="575"/>
      <c r="AB44" s="788"/>
      <c r="AC44" s="786"/>
      <c r="AD44" s="788"/>
      <c r="AE44" s="786"/>
      <c r="AF44" s="814"/>
      <c r="AG44" s="784"/>
      <c r="AH44" s="784"/>
      <c r="AI44" s="770"/>
      <c r="AJ44" s="609"/>
    </row>
    <row r="45" spans="2:36" s="170" customFormat="1" ht="93.75" customHeight="1" x14ac:dyDescent="0.2">
      <c r="B45" s="825"/>
      <c r="C45" s="686"/>
      <c r="D45" s="686"/>
      <c r="E45" s="770"/>
      <c r="F45" s="825"/>
      <c r="G45" s="173"/>
      <c r="N45" s="173"/>
      <c r="O45" s="175"/>
      <c r="P45" s="177"/>
      <c r="Q45" s="177"/>
      <c r="R45" s="177"/>
      <c r="S45" s="177"/>
      <c r="T45" s="177"/>
      <c r="U45" s="177"/>
      <c r="V45" s="177"/>
      <c r="W45" s="176"/>
      <c r="X45" s="480" t="s">
        <v>483</v>
      </c>
      <c r="Y45" s="484" t="s">
        <v>97</v>
      </c>
      <c r="Z45" s="667" t="s">
        <v>471</v>
      </c>
      <c r="AA45" s="590"/>
      <c r="AB45" s="788"/>
      <c r="AC45" s="786"/>
      <c r="AD45" s="788"/>
      <c r="AE45" s="786"/>
      <c r="AF45" s="814"/>
      <c r="AG45" s="784"/>
      <c r="AH45" s="784"/>
      <c r="AI45" s="770"/>
      <c r="AJ45" s="609"/>
    </row>
    <row r="46" spans="2:36" ht="163.5" customHeight="1" x14ac:dyDescent="0.2">
      <c r="B46" s="824" t="s">
        <v>110</v>
      </c>
      <c r="C46" s="606" t="s">
        <v>514</v>
      </c>
      <c r="D46" s="607"/>
      <c r="E46" s="824" t="s">
        <v>18</v>
      </c>
      <c r="F46" s="826" t="s">
        <v>440</v>
      </c>
      <c r="G46" s="32"/>
      <c r="H46" s="848" t="s">
        <v>297</v>
      </c>
      <c r="I46" s="849"/>
      <c r="J46" s="850"/>
      <c r="K46" s="110"/>
      <c r="L46" s="427" t="s">
        <v>19</v>
      </c>
      <c r="M46" s="110"/>
      <c r="N46" s="427" t="s">
        <v>299</v>
      </c>
      <c r="O46" s="111"/>
      <c r="P46" s="110"/>
      <c r="Q46" s="110"/>
      <c r="R46" s="110"/>
      <c r="S46" s="110"/>
      <c r="T46" s="110"/>
      <c r="U46" s="110"/>
      <c r="V46" s="110"/>
      <c r="W46" s="98"/>
      <c r="X46" s="463" t="s">
        <v>576</v>
      </c>
      <c r="Y46" s="256" t="s">
        <v>159</v>
      </c>
      <c r="Z46" s="773" t="s">
        <v>457</v>
      </c>
      <c r="AA46" s="774"/>
      <c r="AB46" s="787">
        <v>3313.3</v>
      </c>
      <c r="AC46" s="787">
        <v>3313.3</v>
      </c>
      <c r="AD46" s="787">
        <v>35740</v>
      </c>
      <c r="AE46" s="787">
        <v>0</v>
      </c>
      <c r="AF46" s="787">
        <v>0</v>
      </c>
      <c r="AG46" s="779">
        <v>0</v>
      </c>
      <c r="AH46" s="780"/>
      <c r="AI46" s="606"/>
      <c r="AJ46" s="607"/>
    </row>
    <row r="47" spans="2:36" ht="12.75" hidden="1" customHeight="1" x14ac:dyDescent="0.2">
      <c r="B47" s="825"/>
      <c r="C47" s="770"/>
      <c r="D47" s="609"/>
      <c r="E47" s="825"/>
      <c r="F47" s="827"/>
      <c r="G47" s="32"/>
      <c r="H47" s="828" t="s">
        <v>303</v>
      </c>
      <c r="I47" s="829"/>
      <c r="J47" s="829"/>
      <c r="K47" s="830"/>
      <c r="L47" s="619" t="s">
        <v>289</v>
      </c>
      <c r="M47" s="625"/>
      <c r="N47" s="834" t="s">
        <v>299</v>
      </c>
      <c r="O47" s="99"/>
      <c r="P47" s="62"/>
      <c r="Q47" s="62"/>
      <c r="R47" s="62"/>
      <c r="S47" s="62"/>
      <c r="T47" s="62"/>
      <c r="U47" s="62"/>
      <c r="V47" s="62"/>
      <c r="W47" s="100"/>
      <c r="X47" s="464"/>
      <c r="Y47" s="464"/>
      <c r="Z47" s="499"/>
      <c r="AA47" s="500"/>
      <c r="AB47" s="788"/>
      <c r="AC47" s="788"/>
      <c r="AD47" s="788"/>
      <c r="AE47" s="788"/>
      <c r="AF47" s="788"/>
      <c r="AG47" s="781"/>
      <c r="AH47" s="782"/>
      <c r="AI47" s="770"/>
      <c r="AJ47" s="609"/>
    </row>
    <row r="48" spans="2:36" s="413" customFormat="1" ht="96.75" customHeight="1" x14ac:dyDescent="0.2">
      <c r="B48" s="825"/>
      <c r="C48" s="770"/>
      <c r="D48" s="609"/>
      <c r="E48" s="825"/>
      <c r="F48" s="827"/>
      <c r="G48" s="419"/>
      <c r="H48" s="828"/>
      <c r="I48" s="829"/>
      <c r="J48" s="829"/>
      <c r="K48" s="830"/>
      <c r="L48" s="680"/>
      <c r="M48" s="625"/>
      <c r="N48" s="834"/>
      <c r="O48" s="420"/>
      <c r="P48" s="425"/>
      <c r="Q48" s="425"/>
      <c r="R48" s="425"/>
      <c r="S48" s="425"/>
      <c r="T48" s="425"/>
      <c r="U48" s="425"/>
      <c r="V48" s="425"/>
      <c r="W48" s="421"/>
      <c r="X48" s="480" t="s">
        <v>494</v>
      </c>
      <c r="Y48" s="484" t="s">
        <v>97</v>
      </c>
      <c r="Z48" s="851" t="s">
        <v>495</v>
      </c>
      <c r="AA48" s="852"/>
      <c r="AB48" s="788"/>
      <c r="AC48" s="788"/>
      <c r="AD48" s="788"/>
      <c r="AE48" s="788"/>
      <c r="AF48" s="788"/>
      <c r="AG48" s="781"/>
      <c r="AH48" s="782"/>
      <c r="AI48" s="770"/>
      <c r="AJ48" s="609"/>
    </row>
    <row r="49" spans="2:36" s="570" customFormat="1" ht="39.75" customHeight="1" x14ac:dyDescent="0.2">
      <c r="B49" s="825"/>
      <c r="C49" s="770"/>
      <c r="D49" s="609"/>
      <c r="E49" s="825"/>
      <c r="F49" s="827"/>
      <c r="G49" s="572"/>
      <c r="H49" s="828"/>
      <c r="I49" s="829"/>
      <c r="J49" s="829"/>
      <c r="K49" s="830"/>
      <c r="L49" s="680"/>
      <c r="M49" s="625"/>
      <c r="N49" s="834"/>
      <c r="O49" s="573"/>
      <c r="P49" s="571"/>
      <c r="Q49" s="571"/>
      <c r="R49" s="571"/>
      <c r="S49" s="571"/>
      <c r="T49" s="571"/>
      <c r="U49" s="571"/>
      <c r="V49" s="571"/>
      <c r="W49" s="569"/>
      <c r="X49" s="567" t="s">
        <v>421</v>
      </c>
      <c r="Y49" s="568" t="s">
        <v>289</v>
      </c>
      <c r="Z49" s="574" t="s">
        <v>575</v>
      </c>
      <c r="AA49" s="575"/>
      <c r="AB49" s="788"/>
      <c r="AC49" s="788"/>
      <c r="AD49" s="788"/>
      <c r="AE49" s="788"/>
      <c r="AF49" s="788"/>
      <c r="AG49" s="781"/>
      <c r="AH49" s="782"/>
      <c r="AI49" s="770"/>
      <c r="AJ49" s="609"/>
    </row>
    <row r="50" spans="2:36" ht="54" customHeight="1" x14ac:dyDescent="0.2">
      <c r="B50" s="825"/>
      <c r="C50" s="770"/>
      <c r="D50" s="609"/>
      <c r="E50" s="825"/>
      <c r="F50" s="827"/>
      <c r="G50" s="32"/>
      <c r="H50" s="831"/>
      <c r="I50" s="832"/>
      <c r="J50" s="832"/>
      <c r="K50" s="833"/>
      <c r="L50" s="626"/>
      <c r="M50" s="627"/>
      <c r="N50" s="611"/>
      <c r="O50" s="99"/>
      <c r="P50" s="62"/>
      <c r="Q50" s="62"/>
      <c r="R50" s="62"/>
      <c r="S50" s="62"/>
      <c r="T50" s="62"/>
      <c r="U50" s="62"/>
      <c r="V50" s="62"/>
      <c r="W50" s="100"/>
      <c r="X50" s="469"/>
      <c r="Y50" s="484"/>
      <c r="Z50" s="574"/>
      <c r="AA50" s="575"/>
      <c r="AB50" s="788"/>
      <c r="AC50" s="788"/>
      <c r="AD50" s="788"/>
      <c r="AE50" s="788"/>
      <c r="AF50" s="788"/>
      <c r="AG50" s="781"/>
      <c r="AH50" s="782"/>
      <c r="AI50" s="770"/>
      <c r="AJ50" s="609"/>
    </row>
    <row r="51" spans="2:36" ht="12.75" hidden="1" customHeight="1" x14ac:dyDescent="0.2">
      <c r="B51" s="825"/>
      <c r="C51" s="770"/>
      <c r="D51" s="609"/>
      <c r="E51" s="825"/>
      <c r="F51" s="827"/>
      <c r="G51" s="32"/>
      <c r="H51" s="87"/>
      <c r="I51" s="62"/>
      <c r="J51" s="62"/>
      <c r="K51" s="62"/>
      <c r="L51" s="62"/>
      <c r="M51" s="62"/>
      <c r="N51" s="100"/>
      <c r="O51" s="99"/>
      <c r="P51" s="62"/>
      <c r="Q51" s="62"/>
      <c r="R51" s="62"/>
      <c r="S51" s="62"/>
      <c r="T51" s="62"/>
      <c r="U51" s="62"/>
      <c r="V51" s="62"/>
      <c r="W51" s="100"/>
      <c r="X51" s="486" t="s">
        <v>22</v>
      </c>
      <c r="Y51" s="501" t="s">
        <v>289</v>
      </c>
      <c r="Z51" s="771" t="s">
        <v>430</v>
      </c>
      <c r="AA51" s="772"/>
      <c r="AB51" s="788"/>
      <c r="AC51" s="788"/>
      <c r="AD51" s="788"/>
      <c r="AE51" s="788"/>
      <c r="AF51" s="788"/>
      <c r="AG51" s="781"/>
      <c r="AH51" s="782"/>
      <c r="AI51" s="770"/>
      <c r="AJ51" s="609"/>
    </row>
    <row r="52" spans="2:36" ht="12.75" customHeight="1" x14ac:dyDescent="0.2">
      <c r="B52" s="901" t="s">
        <v>111</v>
      </c>
      <c r="C52" s="903" t="s">
        <v>515</v>
      </c>
      <c r="D52" s="904"/>
      <c r="E52" s="905" t="s">
        <v>305</v>
      </c>
      <c r="F52" s="846"/>
      <c r="G52" s="15"/>
      <c r="H52" s="111"/>
      <c r="I52" s="183"/>
      <c r="J52" s="183"/>
      <c r="K52" s="183"/>
      <c r="L52" s="183"/>
      <c r="M52" s="183"/>
      <c r="N52" s="182"/>
      <c r="O52" s="660" t="s">
        <v>307</v>
      </c>
      <c r="P52" s="661"/>
      <c r="Q52" s="661"/>
      <c r="R52" s="661"/>
      <c r="S52" s="661"/>
      <c r="T52" s="662"/>
      <c r="U52" s="725" t="s">
        <v>289</v>
      </c>
      <c r="V52" s="725" t="s">
        <v>308</v>
      </c>
      <c r="W52" s="661"/>
      <c r="X52" s="853"/>
      <c r="Y52" s="667"/>
      <c r="Z52" s="667"/>
      <c r="AA52" s="795"/>
      <c r="AB52" s="740">
        <v>0</v>
      </c>
      <c r="AC52" s="740">
        <v>0</v>
      </c>
      <c r="AD52" s="740">
        <v>0</v>
      </c>
      <c r="AE52" s="740">
        <v>0</v>
      </c>
      <c r="AF52" s="740">
        <v>0</v>
      </c>
      <c r="AG52" s="805">
        <v>0</v>
      </c>
      <c r="AH52" s="806"/>
      <c r="AI52" s="732"/>
      <c r="AJ52" s="733"/>
    </row>
    <row r="53" spans="2:36" ht="12.75" customHeight="1" x14ac:dyDescent="0.2">
      <c r="B53" s="902"/>
      <c r="C53" s="829"/>
      <c r="D53" s="830"/>
      <c r="E53" s="890"/>
      <c r="F53" s="847"/>
      <c r="G53" s="15"/>
      <c r="H53" s="821" t="s">
        <v>309</v>
      </c>
      <c r="I53" s="663"/>
      <c r="J53" s="663"/>
      <c r="K53" s="625"/>
      <c r="L53" s="619" t="s">
        <v>310</v>
      </c>
      <c r="M53" s="625"/>
      <c r="N53" s="619" t="s">
        <v>296</v>
      </c>
      <c r="O53" s="637"/>
      <c r="P53" s="663"/>
      <c r="Q53" s="663"/>
      <c r="R53" s="663"/>
      <c r="S53" s="663"/>
      <c r="T53" s="625"/>
      <c r="U53" s="625"/>
      <c r="V53" s="663"/>
      <c r="W53" s="686"/>
      <c r="X53" s="855"/>
      <c r="Y53" s="727"/>
      <c r="Z53" s="727"/>
      <c r="AA53" s="856"/>
      <c r="AB53" s="741"/>
      <c r="AC53" s="741"/>
      <c r="AD53" s="741"/>
      <c r="AE53" s="741"/>
      <c r="AF53" s="741"/>
      <c r="AG53" s="807"/>
      <c r="AH53" s="808"/>
      <c r="AI53" s="732"/>
      <c r="AJ53" s="733"/>
    </row>
    <row r="54" spans="2:36" ht="42" customHeight="1" x14ac:dyDescent="0.2">
      <c r="B54" s="902"/>
      <c r="C54" s="829"/>
      <c r="D54" s="830"/>
      <c r="E54" s="890"/>
      <c r="F54" s="847"/>
      <c r="G54" s="15"/>
      <c r="H54" s="608"/>
      <c r="I54" s="663"/>
      <c r="J54" s="663"/>
      <c r="K54" s="625"/>
      <c r="L54" s="663"/>
      <c r="M54" s="625"/>
      <c r="N54" s="625"/>
      <c r="O54" s="664"/>
      <c r="P54" s="626"/>
      <c r="Q54" s="626"/>
      <c r="R54" s="626"/>
      <c r="S54" s="626"/>
      <c r="T54" s="627"/>
      <c r="U54" s="627"/>
      <c r="V54" s="626"/>
      <c r="W54" s="626"/>
      <c r="X54" s="854"/>
      <c r="Y54" s="727"/>
      <c r="Z54" s="857"/>
      <c r="AA54" s="858"/>
      <c r="AB54" s="741"/>
      <c r="AC54" s="741"/>
      <c r="AD54" s="741"/>
      <c r="AE54" s="741"/>
      <c r="AF54" s="741"/>
      <c r="AG54" s="807"/>
      <c r="AH54" s="808"/>
      <c r="AI54" s="732"/>
      <c r="AJ54" s="733"/>
    </row>
    <row r="55" spans="2:36" ht="12.75" hidden="1" customHeight="1" x14ac:dyDescent="0.2">
      <c r="B55" s="902"/>
      <c r="C55" s="829"/>
      <c r="D55" s="830"/>
      <c r="E55" s="890"/>
      <c r="F55" s="847"/>
      <c r="G55" s="15"/>
      <c r="H55" s="610"/>
      <c r="I55" s="626"/>
      <c r="J55" s="626"/>
      <c r="K55" s="627"/>
      <c r="L55" s="626"/>
      <c r="M55" s="627"/>
      <c r="N55" s="627"/>
      <c r="O55" s="179"/>
      <c r="P55" s="181"/>
      <c r="Q55" s="181"/>
      <c r="R55" s="181"/>
      <c r="S55" s="181"/>
      <c r="T55" s="181"/>
      <c r="U55" s="181"/>
      <c r="V55" s="181"/>
      <c r="W55" s="180"/>
      <c r="X55" s="84"/>
      <c r="Y55" s="502"/>
      <c r="Z55" s="503"/>
      <c r="AA55" s="504"/>
      <c r="AB55" s="741"/>
      <c r="AC55" s="741"/>
      <c r="AD55" s="741"/>
      <c r="AE55" s="741"/>
      <c r="AF55" s="741"/>
      <c r="AG55" s="807"/>
      <c r="AH55" s="808"/>
      <c r="AI55" s="732"/>
      <c r="AJ55" s="733"/>
    </row>
    <row r="56" spans="2:36" ht="12.75" hidden="1" customHeight="1" x14ac:dyDescent="0.2">
      <c r="B56" s="902"/>
      <c r="C56" s="829"/>
      <c r="D56" s="830"/>
      <c r="E56" s="890"/>
      <c r="F56" s="847"/>
      <c r="G56" s="15"/>
      <c r="H56" s="821" t="s">
        <v>297</v>
      </c>
      <c r="I56" s="663"/>
      <c r="J56" s="663"/>
      <c r="K56" s="625"/>
      <c r="L56" s="619" t="s">
        <v>311</v>
      </c>
      <c r="M56" s="625"/>
      <c r="N56" s="619" t="s">
        <v>299</v>
      </c>
      <c r="O56" s="179"/>
      <c r="P56" s="181"/>
      <c r="Q56" s="181"/>
      <c r="R56" s="181"/>
      <c r="S56" s="181"/>
      <c r="T56" s="181"/>
      <c r="U56" s="181"/>
      <c r="V56" s="181"/>
      <c r="W56" s="180"/>
      <c r="X56" s="853"/>
      <c r="Y56" s="121"/>
      <c r="Z56" s="463"/>
      <c r="AA56" s="505"/>
      <c r="AB56" s="741"/>
      <c r="AC56" s="741"/>
      <c r="AD56" s="741"/>
      <c r="AE56" s="741"/>
      <c r="AF56" s="741"/>
      <c r="AG56" s="807"/>
      <c r="AH56" s="808"/>
      <c r="AI56" s="732"/>
      <c r="AJ56" s="733"/>
    </row>
    <row r="57" spans="2:36" ht="72.75" customHeight="1" x14ac:dyDescent="0.2">
      <c r="B57" s="902"/>
      <c r="C57" s="829"/>
      <c r="D57" s="830"/>
      <c r="E57" s="890"/>
      <c r="F57" s="847"/>
      <c r="G57" s="15"/>
      <c r="H57" s="610"/>
      <c r="I57" s="626"/>
      <c r="J57" s="626"/>
      <c r="K57" s="627"/>
      <c r="L57" s="626"/>
      <c r="M57" s="627"/>
      <c r="N57" s="627"/>
      <c r="O57" s="179"/>
      <c r="P57" s="181"/>
      <c r="Q57" s="181"/>
      <c r="R57" s="181"/>
      <c r="S57" s="181"/>
      <c r="T57" s="181"/>
      <c r="U57" s="181"/>
      <c r="V57" s="181"/>
      <c r="W57" s="180"/>
      <c r="X57" s="854"/>
      <c r="Y57" s="480"/>
      <c r="Z57" s="644"/>
      <c r="AA57" s="665"/>
      <c r="AB57" s="741"/>
      <c r="AC57" s="741"/>
      <c r="AD57" s="741"/>
      <c r="AE57" s="741"/>
      <c r="AF57" s="741"/>
      <c r="AG57" s="807"/>
      <c r="AH57" s="808"/>
      <c r="AI57" s="732"/>
      <c r="AJ57" s="733"/>
    </row>
    <row r="58" spans="2:36" ht="174.75" customHeight="1" x14ac:dyDescent="0.2">
      <c r="B58" s="237" t="s">
        <v>20</v>
      </c>
      <c r="C58" s="922" t="s">
        <v>516</v>
      </c>
      <c r="D58" s="923"/>
      <c r="E58" s="238" t="s">
        <v>37</v>
      </c>
      <c r="F58" s="237"/>
      <c r="G58" s="97"/>
      <c r="H58" s="809" t="s">
        <v>297</v>
      </c>
      <c r="I58" s="810"/>
      <c r="J58" s="236"/>
      <c r="K58" s="236"/>
      <c r="L58" s="215" t="s">
        <v>314</v>
      </c>
      <c r="M58" s="85"/>
      <c r="N58" s="239" t="s">
        <v>299</v>
      </c>
      <c r="O58" s="55"/>
      <c r="P58" s="54"/>
      <c r="Q58" s="54"/>
      <c r="R58" s="54"/>
      <c r="S58" s="54"/>
      <c r="T58" s="54"/>
      <c r="U58" s="54"/>
      <c r="V58" s="54"/>
      <c r="W58" s="56"/>
      <c r="X58" s="41"/>
      <c r="Y58" s="487"/>
      <c r="Z58" s="755"/>
      <c r="AA58" s="756"/>
      <c r="AB58" s="240">
        <v>0</v>
      </c>
      <c r="AC58" s="240">
        <v>0</v>
      </c>
      <c r="AD58" s="240">
        <v>0</v>
      </c>
      <c r="AE58" s="240">
        <v>0</v>
      </c>
      <c r="AF58" s="241">
        <v>0</v>
      </c>
      <c r="AG58" s="242"/>
      <c r="AH58" s="243">
        <v>0</v>
      </c>
      <c r="AI58" s="97"/>
      <c r="AJ58" s="6"/>
    </row>
    <row r="59" spans="2:36" s="228" customFormat="1" ht="41.25" customHeight="1" x14ac:dyDescent="0.2">
      <c r="B59" s="1143" t="s">
        <v>424</v>
      </c>
      <c r="C59" s="922" t="s">
        <v>517</v>
      </c>
      <c r="D59" s="923"/>
      <c r="E59" s="1145" t="s">
        <v>428</v>
      </c>
      <c r="F59" s="1147" t="s">
        <v>453</v>
      </c>
      <c r="G59" s="97"/>
      <c r="H59" s="1152" t="s">
        <v>297</v>
      </c>
      <c r="I59" s="1153"/>
      <c r="J59" s="236"/>
      <c r="K59" s="236"/>
      <c r="L59" s="272" t="s">
        <v>433</v>
      </c>
      <c r="M59" s="254"/>
      <c r="N59" s="260" t="s">
        <v>434</v>
      </c>
      <c r="O59" s="577"/>
      <c r="P59" s="578"/>
      <c r="Q59" s="578"/>
      <c r="R59" s="578"/>
      <c r="S59" s="578"/>
      <c r="T59" s="578"/>
      <c r="U59" s="578"/>
      <c r="V59" s="578"/>
      <c r="W59" s="579"/>
      <c r="X59" s="129" t="s">
        <v>442</v>
      </c>
      <c r="Y59" s="506" t="s">
        <v>159</v>
      </c>
      <c r="Z59" s="753" t="s">
        <v>441</v>
      </c>
      <c r="AA59" s="754"/>
      <c r="AB59" s="748">
        <v>38306.400000000001</v>
      </c>
      <c r="AC59" s="750">
        <v>38138.400000000001</v>
      </c>
      <c r="AD59" s="750">
        <v>45623.7</v>
      </c>
      <c r="AE59" s="750">
        <f>51846.7</f>
        <v>51846.7</v>
      </c>
      <c r="AF59" s="750">
        <f>52718.1</f>
        <v>52718.1</v>
      </c>
      <c r="AG59" s="811">
        <f>52718.1</f>
        <v>52718.1</v>
      </c>
      <c r="AH59" s="748"/>
      <c r="AI59" s="577"/>
      <c r="AJ59" s="579"/>
    </row>
    <row r="60" spans="2:36" s="246" customFormat="1" ht="54.75" customHeight="1" x14ac:dyDescent="0.2">
      <c r="B60" s="1144"/>
      <c r="C60" s="1149"/>
      <c r="D60" s="1150"/>
      <c r="E60" s="1146"/>
      <c r="F60" s="1148"/>
      <c r="G60" s="97"/>
      <c r="H60" s="273"/>
      <c r="I60" s="279"/>
      <c r="J60" s="97"/>
      <c r="K60" s="97"/>
      <c r="L60" s="265"/>
      <c r="M60" s="265"/>
      <c r="N60" s="274"/>
      <c r="O60" s="580"/>
      <c r="P60" s="581"/>
      <c r="Q60" s="581"/>
      <c r="R60" s="581"/>
      <c r="S60" s="581"/>
      <c r="T60" s="581"/>
      <c r="U60" s="581"/>
      <c r="V60" s="581"/>
      <c r="W60" s="582"/>
      <c r="X60" s="498" t="s">
        <v>27</v>
      </c>
      <c r="Y60" s="480" t="s">
        <v>97</v>
      </c>
      <c r="Z60" s="822" t="s">
        <v>575</v>
      </c>
      <c r="AA60" s="823"/>
      <c r="AB60" s="749"/>
      <c r="AC60" s="751"/>
      <c r="AD60" s="751"/>
      <c r="AE60" s="751"/>
      <c r="AF60" s="751"/>
      <c r="AG60" s="812"/>
      <c r="AH60" s="749"/>
      <c r="AI60" s="580"/>
      <c r="AJ60" s="582"/>
    </row>
    <row r="61" spans="2:36" s="246" customFormat="1" ht="43.5" customHeight="1" x14ac:dyDescent="0.2">
      <c r="B61" s="1144"/>
      <c r="C61" s="1149"/>
      <c r="D61" s="1150"/>
      <c r="E61" s="1146"/>
      <c r="F61" s="1148"/>
      <c r="G61" s="97"/>
      <c r="H61" s="273"/>
      <c r="I61" s="279"/>
      <c r="J61" s="97"/>
      <c r="K61" s="97"/>
      <c r="L61" s="265"/>
      <c r="M61" s="265"/>
      <c r="N61" s="274"/>
      <c r="O61" s="580"/>
      <c r="P61" s="581"/>
      <c r="Q61" s="581"/>
      <c r="R61" s="581"/>
      <c r="S61" s="581"/>
      <c r="T61" s="581"/>
      <c r="U61" s="581"/>
      <c r="V61" s="581"/>
      <c r="W61" s="582"/>
      <c r="X61" s="480" t="s">
        <v>72</v>
      </c>
      <c r="Y61" s="95" t="s">
        <v>97</v>
      </c>
      <c r="Z61" s="736" t="s">
        <v>575</v>
      </c>
      <c r="AA61" s="737"/>
      <c r="AB61" s="749"/>
      <c r="AC61" s="751"/>
      <c r="AD61" s="751"/>
      <c r="AE61" s="751"/>
      <c r="AF61" s="751"/>
      <c r="AG61" s="812"/>
      <c r="AH61" s="749"/>
      <c r="AI61" s="580"/>
      <c r="AJ61" s="582"/>
    </row>
    <row r="62" spans="2:36" s="321" customFormat="1" ht="94.5" x14ac:dyDescent="0.2">
      <c r="B62" s="1144"/>
      <c r="C62" s="1149"/>
      <c r="D62" s="1150"/>
      <c r="E62" s="1146"/>
      <c r="F62" s="1148"/>
      <c r="G62" s="97"/>
      <c r="H62" s="322"/>
      <c r="I62" s="323"/>
      <c r="J62" s="97"/>
      <c r="K62" s="97"/>
      <c r="L62" s="325"/>
      <c r="M62" s="325"/>
      <c r="N62" s="324"/>
      <c r="O62" s="580"/>
      <c r="P62" s="581"/>
      <c r="Q62" s="581"/>
      <c r="R62" s="581"/>
      <c r="S62" s="581"/>
      <c r="T62" s="581"/>
      <c r="U62" s="581"/>
      <c r="V62" s="581"/>
      <c r="W62" s="582"/>
      <c r="X62" s="480" t="s">
        <v>483</v>
      </c>
      <c r="Y62" s="484" t="s">
        <v>97</v>
      </c>
      <c r="Z62" s="667" t="s">
        <v>471</v>
      </c>
      <c r="AA62" s="590"/>
      <c r="AB62" s="749"/>
      <c r="AC62" s="751"/>
      <c r="AD62" s="751"/>
      <c r="AE62" s="751"/>
      <c r="AF62" s="751"/>
      <c r="AG62" s="812"/>
      <c r="AH62" s="749"/>
      <c r="AI62" s="580"/>
      <c r="AJ62" s="582"/>
    </row>
    <row r="63" spans="2:36" s="321" customFormat="1" ht="42.75" customHeight="1" x14ac:dyDescent="0.2">
      <c r="B63" s="1144"/>
      <c r="C63" s="1149"/>
      <c r="D63" s="1150"/>
      <c r="E63" s="1146"/>
      <c r="F63" s="1148"/>
      <c r="G63" s="97"/>
      <c r="H63" s="322"/>
      <c r="I63" s="323"/>
      <c r="J63" s="97"/>
      <c r="K63" s="97"/>
      <c r="L63" s="325"/>
      <c r="M63" s="325"/>
      <c r="N63" s="324"/>
      <c r="O63" s="580"/>
      <c r="P63" s="581"/>
      <c r="Q63" s="581"/>
      <c r="R63" s="581"/>
      <c r="S63" s="581"/>
      <c r="T63" s="581"/>
      <c r="U63" s="581"/>
      <c r="V63" s="581"/>
      <c r="W63" s="582"/>
      <c r="X63" s="486" t="s">
        <v>31</v>
      </c>
      <c r="Y63" s="486" t="s">
        <v>97</v>
      </c>
      <c r="Z63" s="634" t="s">
        <v>575</v>
      </c>
      <c r="AA63" s="728"/>
      <c r="AB63" s="749"/>
      <c r="AC63" s="751"/>
      <c r="AD63" s="751"/>
      <c r="AE63" s="751"/>
      <c r="AF63" s="751"/>
      <c r="AG63" s="812"/>
      <c r="AH63" s="749"/>
      <c r="AI63" s="580"/>
      <c r="AJ63" s="582"/>
    </row>
    <row r="64" spans="2:36" s="390" customFormat="1" ht="42.75" customHeight="1" x14ac:dyDescent="0.2">
      <c r="B64" s="1144"/>
      <c r="C64" s="1149"/>
      <c r="D64" s="1150"/>
      <c r="E64" s="1146"/>
      <c r="F64" s="1148"/>
      <c r="G64" s="97"/>
      <c r="H64" s="399"/>
      <c r="I64" s="401"/>
      <c r="J64" s="97"/>
      <c r="K64" s="97"/>
      <c r="L64" s="395"/>
      <c r="M64" s="395"/>
      <c r="N64" s="400"/>
      <c r="O64" s="580"/>
      <c r="P64" s="581"/>
      <c r="Q64" s="581"/>
      <c r="R64" s="581"/>
      <c r="S64" s="581"/>
      <c r="T64" s="581"/>
      <c r="U64" s="581"/>
      <c r="V64" s="581"/>
      <c r="W64" s="582"/>
      <c r="X64" s="402" t="s">
        <v>454</v>
      </c>
      <c r="Y64" s="507" t="s">
        <v>97</v>
      </c>
      <c r="Z64" s="738" t="s">
        <v>455</v>
      </c>
      <c r="AA64" s="739"/>
      <c r="AB64" s="749"/>
      <c r="AC64" s="751"/>
      <c r="AD64" s="751"/>
      <c r="AE64" s="751"/>
      <c r="AF64" s="751"/>
      <c r="AG64" s="812"/>
      <c r="AH64" s="749"/>
      <c r="AI64" s="580"/>
      <c r="AJ64" s="582"/>
    </row>
    <row r="65" spans="1:36" ht="66" customHeight="1" x14ac:dyDescent="0.2">
      <c r="B65" s="606" t="s">
        <v>112</v>
      </c>
      <c r="C65" s="660" t="s">
        <v>518</v>
      </c>
      <c r="D65" s="662"/>
      <c r="E65" s="660" t="s">
        <v>312</v>
      </c>
      <c r="F65" s="660" t="s">
        <v>313</v>
      </c>
      <c r="G65" s="149"/>
      <c r="H65" s="428"/>
      <c r="I65" s="428"/>
      <c r="J65" s="428"/>
      <c r="K65" s="428"/>
      <c r="L65" s="254"/>
      <c r="M65" s="429"/>
      <c r="N65" s="422"/>
      <c r="O65" s="734"/>
      <c r="P65" s="735"/>
      <c r="Q65" s="735"/>
      <c r="R65" s="735"/>
      <c r="S65" s="735"/>
      <c r="T65" s="735"/>
      <c r="U65" s="444"/>
      <c r="V65" s="428"/>
      <c r="W65" s="445"/>
      <c r="X65" s="446" t="s">
        <v>460</v>
      </c>
      <c r="Y65" s="508" t="s">
        <v>159</v>
      </c>
      <c r="Z65" s="717" t="s">
        <v>46</v>
      </c>
      <c r="AA65" s="718"/>
      <c r="AB65" s="615">
        <v>24554.2</v>
      </c>
      <c r="AC65" s="615">
        <v>23836.799999999999</v>
      </c>
      <c r="AD65" s="615">
        <v>21814.799999999999</v>
      </c>
      <c r="AE65" s="615">
        <f>24997.4</f>
        <v>24997.4</v>
      </c>
      <c r="AF65" s="615">
        <f>25629.4</f>
        <v>25629.4</v>
      </c>
      <c r="AG65" s="615">
        <f>25629.4</f>
        <v>25629.4</v>
      </c>
      <c r="AH65" s="745"/>
      <c r="AI65" s="660"/>
      <c r="AJ65" s="607"/>
    </row>
    <row r="66" spans="1:36" ht="1.5" customHeight="1" x14ac:dyDescent="0.2">
      <c r="B66" s="654"/>
      <c r="C66" s="637"/>
      <c r="D66" s="625"/>
      <c r="E66" s="645"/>
      <c r="F66" s="645"/>
      <c r="G66" s="415"/>
      <c r="H66" s="619" t="s">
        <v>297</v>
      </c>
      <c r="I66" s="663"/>
      <c r="J66" s="663"/>
      <c r="K66" s="625"/>
      <c r="L66" s="619" t="s">
        <v>314</v>
      </c>
      <c r="M66" s="625"/>
      <c r="N66" s="619" t="s">
        <v>299</v>
      </c>
      <c r="O66" s="415"/>
      <c r="P66" s="425"/>
      <c r="Q66" s="425"/>
      <c r="R66" s="425"/>
      <c r="S66" s="425"/>
      <c r="T66" s="425"/>
      <c r="U66" s="425"/>
      <c r="V66" s="425"/>
      <c r="W66" s="414"/>
      <c r="X66" s="470"/>
      <c r="Y66" s="154"/>
      <c r="Z66" s="154"/>
      <c r="AA66" s="471"/>
      <c r="AB66" s="616"/>
      <c r="AC66" s="616"/>
      <c r="AD66" s="616"/>
      <c r="AE66" s="616"/>
      <c r="AF66" s="616"/>
      <c r="AG66" s="714"/>
      <c r="AH66" s="672"/>
      <c r="AI66" s="637"/>
      <c r="AJ66" s="609"/>
    </row>
    <row r="67" spans="1:36" ht="42.75" customHeight="1" x14ac:dyDescent="0.2">
      <c r="B67" s="654"/>
      <c r="C67" s="637"/>
      <c r="D67" s="625"/>
      <c r="E67" s="645"/>
      <c r="F67" s="645"/>
      <c r="G67" s="415"/>
      <c r="H67" s="626"/>
      <c r="I67" s="626"/>
      <c r="J67" s="626"/>
      <c r="K67" s="627"/>
      <c r="L67" s="626"/>
      <c r="M67" s="627"/>
      <c r="N67" s="627"/>
      <c r="O67" s="415"/>
      <c r="P67" s="425"/>
      <c r="Q67" s="425"/>
      <c r="R67" s="425"/>
      <c r="S67" s="425"/>
      <c r="T67" s="425"/>
      <c r="U67" s="425"/>
      <c r="V67" s="425"/>
      <c r="W67" s="414"/>
      <c r="X67" s="129" t="s">
        <v>442</v>
      </c>
      <c r="Y67" s="506" t="s">
        <v>159</v>
      </c>
      <c r="Z67" s="753" t="s">
        <v>441</v>
      </c>
      <c r="AA67" s="754"/>
      <c r="AB67" s="616"/>
      <c r="AC67" s="616"/>
      <c r="AD67" s="616"/>
      <c r="AE67" s="616"/>
      <c r="AF67" s="616"/>
      <c r="AG67" s="714"/>
      <c r="AH67" s="672"/>
      <c r="AI67" s="637"/>
      <c r="AJ67" s="609"/>
    </row>
    <row r="68" spans="1:36" s="347" customFormat="1" ht="94.5" x14ac:dyDescent="0.2">
      <c r="B68" s="654"/>
      <c r="C68" s="637"/>
      <c r="D68" s="625"/>
      <c r="E68" s="645"/>
      <c r="F68" s="645"/>
      <c r="G68" s="415"/>
      <c r="H68" s="418"/>
      <c r="I68" s="418"/>
      <c r="J68" s="418"/>
      <c r="K68" s="418"/>
      <c r="L68" s="418"/>
      <c r="M68" s="418"/>
      <c r="N68" s="417"/>
      <c r="O68" s="415"/>
      <c r="P68" s="425"/>
      <c r="Q68" s="425"/>
      <c r="R68" s="425"/>
      <c r="S68" s="425"/>
      <c r="T68" s="425"/>
      <c r="U68" s="425"/>
      <c r="V68" s="425"/>
      <c r="W68" s="414"/>
      <c r="X68" s="480" t="s">
        <v>483</v>
      </c>
      <c r="Y68" s="484" t="s">
        <v>97</v>
      </c>
      <c r="Z68" s="667" t="s">
        <v>471</v>
      </c>
      <c r="AA68" s="590"/>
      <c r="AB68" s="616"/>
      <c r="AC68" s="616"/>
      <c r="AD68" s="616"/>
      <c r="AE68" s="616"/>
      <c r="AF68" s="616"/>
      <c r="AG68" s="714"/>
      <c r="AH68" s="672"/>
      <c r="AI68" s="637"/>
      <c r="AJ68" s="609"/>
    </row>
    <row r="69" spans="1:36" ht="42" customHeight="1" x14ac:dyDescent="0.2">
      <c r="B69" s="906"/>
      <c r="C69" s="710"/>
      <c r="D69" s="620"/>
      <c r="E69" s="928"/>
      <c r="F69" s="928"/>
      <c r="G69" s="423"/>
      <c r="H69" s="426"/>
      <c r="I69" s="426"/>
      <c r="J69" s="426"/>
      <c r="K69" s="426"/>
      <c r="L69" s="426"/>
      <c r="M69" s="426"/>
      <c r="N69" s="424"/>
      <c r="O69" s="423"/>
      <c r="P69" s="153"/>
      <c r="Q69" s="153"/>
      <c r="R69" s="153"/>
      <c r="S69" s="153"/>
      <c r="T69" s="153"/>
      <c r="U69" s="153"/>
      <c r="V69" s="153"/>
      <c r="W69" s="424"/>
      <c r="X69" s="509" t="s">
        <v>36</v>
      </c>
      <c r="Y69" s="509" t="s">
        <v>289</v>
      </c>
      <c r="Z69" s="929" t="s">
        <v>575</v>
      </c>
      <c r="AA69" s="930"/>
      <c r="AB69" s="659"/>
      <c r="AC69" s="659"/>
      <c r="AD69" s="659"/>
      <c r="AE69" s="659"/>
      <c r="AF69" s="659"/>
      <c r="AG69" s="746"/>
      <c r="AH69" s="747"/>
      <c r="AI69" s="710"/>
      <c r="AJ69" s="631"/>
    </row>
    <row r="70" spans="1:36" ht="12.75" customHeight="1" x14ac:dyDescent="0.2">
      <c r="B70" s="647" t="s">
        <v>113</v>
      </c>
      <c r="C70" s="647" t="s">
        <v>519</v>
      </c>
      <c r="D70" s="625"/>
      <c r="E70" s="647" t="s">
        <v>316</v>
      </c>
      <c r="F70" s="647">
        <v>1301</v>
      </c>
      <c r="G70" s="415"/>
      <c r="H70" s="419"/>
      <c r="I70" s="419"/>
      <c r="J70" s="419"/>
      <c r="K70" s="419"/>
      <c r="L70" s="419"/>
      <c r="M70" s="419"/>
      <c r="N70" s="414"/>
      <c r="O70" s="647" t="s">
        <v>288</v>
      </c>
      <c r="P70" s="686"/>
      <c r="Q70" s="686"/>
      <c r="R70" s="686"/>
      <c r="S70" s="686"/>
      <c r="T70" s="625"/>
      <c r="U70" s="619" t="s">
        <v>317</v>
      </c>
      <c r="V70" s="619" t="s">
        <v>290</v>
      </c>
      <c r="W70" s="686"/>
      <c r="X70" s="956" t="s">
        <v>24</v>
      </c>
      <c r="Y70" s="1111" t="s">
        <v>97</v>
      </c>
      <c r="Z70" s="727" t="s">
        <v>575</v>
      </c>
      <c r="AA70" s="1138"/>
      <c r="AB70" s="752">
        <v>24207.4</v>
      </c>
      <c r="AC70" s="642">
        <v>24148.2</v>
      </c>
      <c r="AD70" s="642">
        <v>5655.3</v>
      </c>
      <c r="AE70" s="642">
        <f>19200+11300</f>
        <v>30500</v>
      </c>
      <c r="AF70" s="642">
        <f>19200</f>
        <v>19200</v>
      </c>
      <c r="AG70" s="642">
        <f>19200</f>
        <v>19200</v>
      </c>
      <c r="AH70" s="672"/>
      <c r="AI70" s="647"/>
      <c r="AJ70" s="625"/>
    </row>
    <row r="71" spans="1:36" ht="56.25" customHeight="1" x14ac:dyDescent="0.2">
      <c r="B71" s="645"/>
      <c r="C71" s="637"/>
      <c r="D71" s="625"/>
      <c r="E71" s="645"/>
      <c r="F71" s="645"/>
      <c r="G71" s="15"/>
      <c r="H71" s="619" t="s">
        <v>297</v>
      </c>
      <c r="I71" s="624"/>
      <c r="J71" s="624"/>
      <c r="K71" s="625"/>
      <c r="L71" s="619" t="s">
        <v>318</v>
      </c>
      <c r="M71" s="625"/>
      <c r="N71" s="619" t="s">
        <v>299</v>
      </c>
      <c r="O71" s="664"/>
      <c r="P71" s="626"/>
      <c r="Q71" s="626"/>
      <c r="R71" s="626"/>
      <c r="S71" s="626"/>
      <c r="T71" s="627"/>
      <c r="U71" s="627"/>
      <c r="V71" s="626"/>
      <c r="W71" s="626"/>
      <c r="X71" s="605"/>
      <c r="Y71" s="878"/>
      <c r="Z71" s="857"/>
      <c r="AA71" s="1139"/>
      <c r="AB71" s="616"/>
      <c r="AC71" s="616"/>
      <c r="AD71" s="616"/>
      <c r="AE71" s="616"/>
      <c r="AF71" s="616"/>
      <c r="AG71" s="714"/>
      <c r="AH71" s="672"/>
      <c r="AI71" s="637"/>
      <c r="AJ71" s="625"/>
    </row>
    <row r="72" spans="1:36" ht="54" x14ac:dyDescent="0.2">
      <c r="B72" s="645"/>
      <c r="C72" s="637"/>
      <c r="D72" s="625"/>
      <c r="E72" s="645"/>
      <c r="F72" s="645"/>
      <c r="G72" s="15"/>
      <c r="H72" s="626"/>
      <c r="I72" s="626"/>
      <c r="J72" s="626"/>
      <c r="K72" s="627"/>
      <c r="L72" s="626"/>
      <c r="M72" s="627"/>
      <c r="N72" s="627"/>
      <c r="O72" s="636" t="s">
        <v>288</v>
      </c>
      <c r="P72" s="666"/>
      <c r="Q72" s="666"/>
      <c r="R72" s="666"/>
      <c r="S72" s="666"/>
      <c r="T72" s="633"/>
      <c r="U72" s="416" t="s">
        <v>319</v>
      </c>
      <c r="V72" s="632" t="s">
        <v>290</v>
      </c>
      <c r="W72" s="666"/>
      <c r="X72" s="480" t="s">
        <v>2</v>
      </c>
      <c r="Y72" s="492" t="s">
        <v>159</v>
      </c>
      <c r="Z72" s="851" t="s">
        <v>427</v>
      </c>
      <c r="AA72" s="852"/>
      <c r="AB72" s="672"/>
      <c r="AC72" s="616"/>
      <c r="AD72" s="616"/>
      <c r="AE72" s="616"/>
      <c r="AF72" s="616"/>
      <c r="AG72" s="714"/>
      <c r="AH72" s="672"/>
      <c r="AI72" s="637"/>
      <c r="AJ72" s="625"/>
    </row>
    <row r="73" spans="1:36" ht="57.75" customHeight="1" x14ac:dyDescent="0.2">
      <c r="B73" s="636" t="s">
        <v>114</v>
      </c>
      <c r="C73" s="689" t="s">
        <v>520</v>
      </c>
      <c r="D73" s="690"/>
      <c r="E73" s="636" t="s">
        <v>320</v>
      </c>
      <c r="F73" s="636" t="s">
        <v>508</v>
      </c>
      <c r="G73" s="12"/>
      <c r="H73" s="1125" t="s">
        <v>297</v>
      </c>
      <c r="I73" s="1125"/>
      <c r="J73" s="1125"/>
      <c r="K73" s="383"/>
      <c r="L73" s="373" t="s">
        <v>321</v>
      </c>
      <c r="M73" s="351"/>
      <c r="N73" s="374" t="s">
        <v>299</v>
      </c>
      <c r="O73" s="636" t="s">
        <v>16</v>
      </c>
      <c r="P73" s="666"/>
      <c r="Q73" s="666"/>
      <c r="R73" s="666"/>
      <c r="S73" s="666"/>
      <c r="T73" s="633"/>
      <c r="U73" s="632" t="s">
        <v>289</v>
      </c>
      <c r="V73" s="632" t="s">
        <v>17</v>
      </c>
      <c r="W73" s="666"/>
      <c r="X73" s="480" t="s">
        <v>27</v>
      </c>
      <c r="Y73" s="129" t="s">
        <v>97</v>
      </c>
      <c r="Z73" s="687" t="s">
        <v>575</v>
      </c>
      <c r="AA73" s="688"/>
      <c r="AB73" s="638">
        <v>23103.4</v>
      </c>
      <c r="AC73" s="638">
        <v>23092.1</v>
      </c>
      <c r="AD73" s="638">
        <v>2365.3000000000002</v>
      </c>
      <c r="AE73" s="638">
        <f>10821.7-8035.7-786</f>
        <v>2000.0000000000009</v>
      </c>
      <c r="AF73" s="638">
        <f>2786-786</f>
        <v>2000</v>
      </c>
      <c r="AG73" s="638">
        <f>2786-786</f>
        <v>2000</v>
      </c>
      <c r="AH73" s="713"/>
      <c r="AI73" s="636"/>
      <c r="AJ73" s="633"/>
    </row>
    <row r="74" spans="1:36" ht="42" customHeight="1" x14ac:dyDescent="0.2">
      <c r="B74" s="645"/>
      <c r="C74" s="657"/>
      <c r="D74" s="658"/>
      <c r="E74" s="645"/>
      <c r="F74" s="645"/>
      <c r="G74" s="15"/>
      <c r="H74" s="619" t="s">
        <v>322</v>
      </c>
      <c r="I74" s="624"/>
      <c r="J74" s="624"/>
      <c r="K74" s="625"/>
      <c r="L74" s="619" t="s">
        <v>323</v>
      </c>
      <c r="M74" s="625"/>
      <c r="N74" s="619" t="s">
        <v>324</v>
      </c>
      <c r="O74" s="637"/>
      <c r="P74" s="624"/>
      <c r="Q74" s="624"/>
      <c r="R74" s="624"/>
      <c r="S74" s="624"/>
      <c r="T74" s="625"/>
      <c r="U74" s="625"/>
      <c r="V74" s="624"/>
      <c r="W74" s="686"/>
      <c r="X74" s="480" t="s">
        <v>72</v>
      </c>
      <c r="Y74" s="95" t="s">
        <v>97</v>
      </c>
      <c r="Z74" s="736" t="s">
        <v>575</v>
      </c>
      <c r="AA74" s="737"/>
      <c r="AB74" s="616"/>
      <c r="AC74" s="616"/>
      <c r="AD74" s="616"/>
      <c r="AE74" s="616"/>
      <c r="AF74" s="616"/>
      <c r="AG74" s="714"/>
      <c r="AH74" s="672"/>
      <c r="AI74" s="637"/>
      <c r="AJ74" s="625"/>
    </row>
    <row r="75" spans="1:36" ht="53.25" customHeight="1" x14ac:dyDescent="0.2">
      <c r="B75" s="645"/>
      <c r="C75" s="657"/>
      <c r="D75" s="658"/>
      <c r="E75" s="645"/>
      <c r="F75" s="645"/>
      <c r="G75" s="15"/>
      <c r="H75" s="624"/>
      <c r="I75" s="624"/>
      <c r="J75" s="624"/>
      <c r="K75" s="625"/>
      <c r="L75" s="624"/>
      <c r="M75" s="625"/>
      <c r="N75" s="625"/>
      <c r="O75" s="664"/>
      <c r="P75" s="626"/>
      <c r="Q75" s="626"/>
      <c r="R75" s="626"/>
      <c r="S75" s="626"/>
      <c r="T75" s="627"/>
      <c r="U75" s="627"/>
      <c r="V75" s="626"/>
      <c r="W75" s="626"/>
      <c r="X75" s="486" t="s">
        <v>22</v>
      </c>
      <c r="Y75" s="480" t="s">
        <v>159</v>
      </c>
      <c r="Z75" s="583" t="s">
        <v>575</v>
      </c>
      <c r="AA75" s="584"/>
      <c r="AB75" s="616"/>
      <c r="AC75" s="616"/>
      <c r="AD75" s="616"/>
      <c r="AE75" s="616"/>
      <c r="AF75" s="616"/>
      <c r="AG75" s="714"/>
      <c r="AH75" s="672"/>
      <c r="AI75" s="637"/>
      <c r="AJ75" s="625"/>
    </row>
    <row r="76" spans="1:36" ht="13.5" hidden="1" customHeight="1" x14ac:dyDescent="0.2">
      <c r="B76" s="645"/>
      <c r="C76" s="657"/>
      <c r="D76" s="658"/>
      <c r="E76" s="645"/>
      <c r="F76" s="645"/>
      <c r="G76" s="15"/>
      <c r="H76" s="626"/>
      <c r="I76" s="626"/>
      <c r="J76" s="626"/>
      <c r="K76" s="627"/>
      <c r="L76" s="626"/>
      <c r="M76" s="627"/>
      <c r="N76" s="627"/>
      <c r="O76" s="636" t="s">
        <v>330</v>
      </c>
      <c r="P76" s="666"/>
      <c r="Q76" s="666"/>
      <c r="R76" s="666"/>
      <c r="S76" s="666"/>
      <c r="T76" s="633"/>
      <c r="U76" s="646" t="s">
        <v>289</v>
      </c>
      <c r="V76" s="632" t="s">
        <v>290</v>
      </c>
      <c r="W76" s="666"/>
      <c r="X76" s="477" t="s">
        <v>32</v>
      </c>
      <c r="Y76" s="480" t="s">
        <v>97</v>
      </c>
      <c r="Z76" s="585" t="s">
        <v>430</v>
      </c>
      <c r="AA76" s="586"/>
      <c r="AB76" s="616"/>
      <c r="AC76" s="616"/>
      <c r="AD76" s="616"/>
      <c r="AE76" s="616"/>
      <c r="AF76" s="616"/>
      <c r="AG76" s="714"/>
      <c r="AH76" s="672"/>
      <c r="AI76" s="637"/>
      <c r="AJ76" s="625"/>
    </row>
    <row r="77" spans="1:36" ht="40.5" x14ac:dyDescent="0.2">
      <c r="B77" s="645"/>
      <c r="C77" s="657"/>
      <c r="D77" s="658"/>
      <c r="E77" s="645"/>
      <c r="F77" s="645"/>
      <c r="G77" s="15"/>
      <c r="H77" s="619" t="s">
        <v>327</v>
      </c>
      <c r="I77" s="624"/>
      <c r="J77" s="624"/>
      <c r="K77" s="625"/>
      <c r="L77" s="619" t="s">
        <v>289</v>
      </c>
      <c r="M77" s="625"/>
      <c r="N77" s="619" t="s">
        <v>328</v>
      </c>
      <c r="O77" s="637"/>
      <c r="P77" s="624"/>
      <c r="Q77" s="624"/>
      <c r="R77" s="624"/>
      <c r="S77" s="624"/>
      <c r="T77" s="625"/>
      <c r="U77" s="653"/>
      <c r="V77" s="624"/>
      <c r="W77" s="625"/>
      <c r="X77" s="477" t="s">
        <v>32</v>
      </c>
      <c r="Y77" s="480" t="s">
        <v>97</v>
      </c>
      <c r="Z77" s="585" t="s">
        <v>468</v>
      </c>
      <c r="AA77" s="586"/>
      <c r="AB77" s="616"/>
      <c r="AC77" s="616"/>
      <c r="AD77" s="616"/>
      <c r="AE77" s="616"/>
      <c r="AF77" s="616"/>
      <c r="AG77" s="714"/>
      <c r="AH77" s="672"/>
      <c r="AI77" s="637"/>
      <c r="AJ77" s="625"/>
    </row>
    <row r="78" spans="1:36" ht="67.5" x14ac:dyDescent="0.2">
      <c r="B78" s="645"/>
      <c r="C78" s="657"/>
      <c r="D78" s="658"/>
      <c r="E78" s="645"/>
      <c r="F78" s="645"/>
      <c r="G78" s="15"/>
      <c r="H78" s="624"/>
      <c r="I78" s="624"/>
      <c r="J78" s="624"/>
      <c r="K78" s="625"/>
      <c r="L78" s="624"/>
      <c r="M78" s="625"/>
      <c r="N78" s="625"/>
      <c r="O78" s="664"/>
      <c r="P78" s="626"/>
      <c r="Q78" s="626"/>
      <c r="R78" s="626"/>
      <c r="S78" s="626"/>
      <c r="T78" s="627"/>
      <c r="U78" s="647"/>
      <c r="V78" s="626"/>
      <c r="W78" s="627"/>
      <c r="X78" s="477" t="s">
        <v>26</v>
      </c>
      <c r="Y78" s="480" t="s">
        <v>97</v>
      </c>
      <c r="Z78" s="585" t="s">
        <v>575</v>
      </c>
      <c r="AA78" s="586"/>
      <c r="AB78" s="616"/>
      <c r="AC78" s="616"/>
      <c r="AD78" s="616"/>
      <c r="AE78" s="616"/>
      <c r="AF78" s="616"/>
      <c r="AG78" s="714"/>
      <c r="AH78" s="672"/>
      <c r="AI78" s="637"/>
      <c r="AJ78" s="625"/>
    </row>
    <row r="79" spans="1:36" ht="94.5" x14ac:dyDescent="0.2">
      <c r="B79" s="645"/>
      <c r="C79" s="657"/>
      <c r="D79" s="658"/>
      <c r="E79" s="645"/>
      <c r="F79" s="645"/>
      <c r="G79" s="15"/>
      <c r="H79" s="619" t="s">
        <v>331</v>
      </c>
      <c r="I79" s="624"/>
      <c r="J79" s="624"/>
      <c r="K79" s="625"/>
      <c r="L79" s="619" t="s">
        <v>332</v>
      </c>
      <c r="M79" s="625"/>
      <c r="N79" s="454" t="s">
        <v>333</v>
      </c>
      <c r="O79" s="636" t="s">
        <v>325</v>
      </c>
      <c r="P79" s="666"/>
      <c r="Q79" s="666"/>
      <c r="R79" s="666"/>
      <c r="S79" s="666"/>
      <c r="T79" s="633"/>
      <c r="U79" s="448" t="s">
        <v>289</v>
      </c>
      <c r="V79" s="632" t="s">
        <v>326</v>
      </c>
      <c r="W79" s="633"/>
      <c r="X79" s="480" t="s">
        <v>483</v>
      </c>
      <c r="Y79" s="480" t="s">
        <v>97</v>
      </c>
      <c r="Z79" s="589" t="s">
        <v>471</v>
      </c>
      <c r="AA79" s="924"/>
      <c r="AB79" s="616"/>
      <c r="AC79" s="616"/>
      <c r="AD79" s="616"/>
      <c r="AE79" s="616"/>
      <c r="AF79" s="616"/>
      <c r="AG79" s="714"/>
      <c r="AH79" s="672"/>
      <c r="AI79" s="637"/>
      <c r="AJ79" s="625"/>
    </row>
    <row r="80" spans="1:36" ht="54" customHeight="1" x14ac:dyDescent="0.2">
      <c r="A80" t="s">
        <v>158</v>
      </c>
      <c r="B80" s="636" t="s">
        <v>115</v>
      </c>
      <c r="C80" s="636" t="s">
        <v>570</v>
      </c>
      <c r="D80" s="633"/>
      <c r="E80" s="636" t="s">
        <v>334</v>
      </c>
      <c r="F80" s="931" t="s">
        <v>230</v>
      </c>
      <c r="G80" s="12"/>
      <c r="H80" s="927" t="s">
        <v>309</v>
      </c>
      <c r="I80" s="927"/>
      <c r="J80" s="59"/>
      <c r="K80" s="59"/>
      <c r="L80" s="60" t="s">
        <v>337</v>
      </c>
      <c r="M80" s="59"/>
      <c r="N80" s="61" t="s">
        <v>296</v>
      </c>
      <c r="O80" s="660" t="s">
        <v>335</v>
      </c>
      <c r="P80" s="661"/>
      <c r="Q80" s="661"/>
      <c r="R80" s="661"/>
      <c r="S80" s="661"/>
      <c r="T80" s="662"/>
      <c r="U80" s="725" t="s">
        <v>289</v>
      </c>
      <c r="V80" s="725" t="s">
        <v>336</v>
      </c>
      <c r="W80" s="662"/>
      <c r="X80" s="510" t="s">
        <v>580</v>
      </c>
      <c r="Y80" s="511" t="s">
        <v>97</v>
      </c>
      <c r="Z80" s="704" t="s">
        <v>575</v>
      </c>
      <c r="AA80" s="705"/>
      <c r="AB80" s="638">
        <f>10468.2+192528.4</f>
        <v>202996.6</v>
      </c>
      <c r="AC80" s="638">
        <f>10468.2+192528.4</f>
        <v>202996.6</v>
      </c>
      <c r="AD80" s="638">
        <v>352484.8</v>
      </c>
      <c r="AE80" s="638">
        <v>375303.8</v>
      </c>
      <c r="AF80" s="638">
        <v>342888</v>
      </c>
      <c r="AG80" s="638">
        <v>356025.4</v>
      </c>
      <c r="AH80" s="713"/>
      <c r="AI80" s="636"/>
      <c r="AJ80" s="633"/>
    </row>
    <row r="81" spans="2:36" ht="67.5" x14ac:dyDescent="0.2">
      <c r="B81" s="645"/>
      <c r="C81" s="637"/>
      <c r="D81" s="625"/>
      <c r="E81" s="645"/>
      <c r="F81" s="622"/>
      <c r="G81" s="15"/>
      <c r="H81" s="619" t="s">
        <v>297</v>
      </c>
      <c r="I81" s="624"/>
      <c r="J81" s="624"/>
      <c r="K81" s="625"/>
      <c r="L81" s="619" t="s">
        <v>338</v>
      </c>
      <c r="M81" s="625"/>
      <c r="N81" s="114" t="s">
        <v>299</v>
      </c>
      <c r="O81" s="637"/>
      <c r="P81" s="663"/>
      <c r="Q81" s="663"/>
      <c r="R81" s="663"/>
      <c r="S81" s="663"/>
      <c r="T81" s="625"/>
      <c r="U81" s="625"/>
      <c r="V81" s="663"/>
      <c r="W81" s="625"/>
      <c r="X81" s="512" t="s">
        <v>26</v>
      </c>
      <c r="Y81" s="476" t="s">
        <v>97</v>
      </c>
      <c r="Z81" s="574" t="s">
        <v>575</v>
      </c>
      <c r="AA81" s="575"/>
      <c r="AB81" s="616"/>
      <c r="AC81" s="616"/>
      <c r="AD81" s="616"/>
      <c r="AE81" s="616"/>
      <c r="AF81" s="616"/>
      <c r="AG81" s="714"/>
      <c r="AH81" s="672"/>
      <c r="AI81" s="637"/>
      <c r="AJ81" s="625"/>
    </row>
    <row r="82" spans="2:36" ht="40.5" x14ac:dyDescent="0.25">
      <c r="B82" s="645"/>
      <c r="C82" s="637"/>
      <c r="D82" s="625"/>
      <c r="E82" s="645"/>
      <c r="F82" s="622"/>
      <c r="G82" s="15"/>
      <c r="H82" s="619" t="s">
        <v>339</v>
      </c>
      <c r="I82" s="624"/>
      <c r="J82" s="624"/>
      <c r="K82" s="625"/>
      <c r="L82" s="619" t="s">
        <v>289</v>
      </c>
      <c r="M82" s="625"/>
      <c r="N82" s="619" t="s">
        <v>340</v>
      </c>
      <c r="O82" s="15"/>
      <c r="W82" s="6"/>
      <c r="X82" s="480" t="s">
        <v>39</v>
      </c>
      <c r="Y82" s="82" t="s">
        <v>97</v>
      </c>
      <c r="Z82" s="925" t="s">
        <v>577</v>
      </c>
      <c r="AA82" s="926"/>
      <c r="AB82" s="616"/>
      <c r="AC82" s="616"/>
      <c r="AD82" s="616"/>
      <c r="AE82" s="616"/>
      <c r="AF82" s="616"/>
      <c r="AG82" s="714"/>
      <c r="AH82" s="672"/>
      <c r="AI82" s="637"/>
      <c r="AJ82" s="625"/>
    </row>
    <row r="83" spans="2:36" s="447" customFormat="1" ht="94.5" x14ac:dyDescent="0.2">
      <c r="B83" s="645"/>
      <c r="C83" s="637"/>
      <c r="D83" s="625"/>
      <c r="E83" s="645"/>
      <c r="F83" s="622"/>
      <c r="G83" s="449"/>
      <c r="H83" s="680"/>
      <c r="I83" s="624"/>
      <c r="J83" s="624"/>
      <c r="K83" s="625"/>
      <c r="L83" s="680"/>
      <c r="M83" s="625"/>
      <c r="N83" s="619"/>
      <c r="O83" s="449"/>
      <c r="W83" s="453"/>
      <c r="X83" s="513" t="s">
        <v>490</v>
      </c>
      <c r="Y83" s="514" t="s">
        <v>97</v>
      </c>
      <c r="Z83" s="736" t="s">
        <v>577</v>
      </c>
      <c r="AA83" s="737"/>
      <c r="AB83" s="672"/>
      <c r="AC83" s="616"/>
      <c r="AD83" s="616"/>
      <c r="AE83" s="616"/>
      <c r="AF83" s="616"/>
      <c r="AG83" s="714"/>
      <c r="AH83" s="672"/>
      <c r="AI83" s="637"/>
      <c r="AJ83" s="625"/>
    </row>
    <row r="84" spans="2:36" s="447" customFormat="1" ht="67.5" x14ac:dyDescent="0.2">
      <c r="B84" s="645"/>
      <c r="C84" s="637"/>
      <c r="D84" s="625"/>
      <c r="E84" s="645"/>
      <c r="F84" s="622"/>
      <c r="G84" s="449"/>
      <c r="H84" s="680"/>
      <c r="I84" s="624"/>
      <c r="J84" s="624"/>
      <c r="K84" s="625"/>
      <c r="L84" s="680"/>
      <c r="M84" s="625"/>
      <c r="N84" s="619"/>
      <c r="O84" s="449"/>
      <c r="W84" s="453"/>
      <c r="X84" s="515" t="s">
        <v>578</v>
      </c>
      <c r="Y84" s="473" t="s">
        <v>97</v>
      </c>
      <c r="Z84" s="736" t="s">
        <v>577</v>
      </c>
      <c r="AA84" s="737"/>
      <c r="AB84" s="672"/>
      <c r="AC84" s="616"/>
      <c r="AD84" s="616"/>
      <c r="AE84" s="616"/>
      <c r="AF84" s="616"/>
      <c r="AG84" s="714"/>
      <c r="AH84" s="672"/>
      <c r="AI84" s="637"/>
      <c r="AJ84" s="625"/>
    </row>
    <row r="85" spans="2:36" s="447" customFormat="1" ht="67.5" x14ac:dyDescent="0.2">
      <c r="B85" s="645"/>
      <c r="C85" s="637"/>
      <c r="D85" s="625"/>
      <c r="E85" s="645"/>
      <c r="F85" s="622"/>
      <c r="G85" s="449"/>
      <c r="H85" s="680"/>
      <c r="I85" s="624"/>
      <c r="J85" s="624"/>
      <c r="K85" s="625"/>
      <c r="L85" s="680"/>
      <c r="M85" s="625"/>
      <c r="N85" s="619"/>
      <c r="O85" s="449"/>
      <c r="W85" s="453"/>
      <c r="X85" s="513" t="s">
        <v>26</v>
      </c>
      <c r="Y85" s="95" t="s">
        <v>97</v>
      </c>
      <c r="Z85" s="516" t="s">
        <v>575</v>
      </c>
      <c r="AA85" s="517"/>
      <c r="AB85" s="672"/>
      <c r="AC85" s="616"/>
      <c r="AD85" s="616"/>
      <c r="AE85" s="616"/>
      <c r="AF85" s="616"/>
      <c r="AG85" s="714"/>
      <c r="AH85" s="672"/>
      <c r="AI85" s="637"/>
      <c r="AJ85" s="625"/>
    </row>
    <row r="86" spans="2:36" s="447" customFormat="1" ht="81" x14ac:dyDescent="0.2">
      <c r="B86" s="645"/>
      <c r="C86" s="637"/>
      <c r="D86" s="625"/>
      <c r="E86" s="645"/>
      <c r="F86" s="622"/>
      <c r="G86" s="449"/>
      <c r="H86" s="680"/>
      <c r="I86" s="624"/>
      <c r="J86" s="624"/>
      <c r="K86" s="625"/>
      <c r="L86" s="680"/>
      <c r="M86" s="625"/>
      <c r="N86" s="619"/>
      <c r="O86" s="449"/>
      <c r="W86" s="453"/>
      <c r="X86" s="518" t="s">
        <v>487</v>
      </c>
      <c r="Y86" s="507" t="s">
        <v>97</v>
      </c>
      <c r="Z86" s="702" t="s">
        <v>575</v>
      </c>
      <c r="AA86" s="635"/>
      <c r="AB86" s="672"/>
      <c r="AC86" s="616"/>
      <c r="AD86" s="616"/>
      <c r="AE86" s="616"/>
      <c r="AF86" s="616"/>
      <c r="AG86" s="714"/>
      <c r="AH86" s="672"/>
      <c r="AI86" s="637"/>
      <c r="AJ86" s="625"/>
    </row>
    <row r="87" spans="2:36" s="447" customFormat="1" ht="67.5" x14ac:dyDescent="0.2">
      <c r="B87" s="645"/>
      <c r="C87" s="637"/>
      <c r="D87" s="625"/>
      <c r="E87" s="645"/>
      <c r="F87" s="622"/>
      <c r="G87" s="449"/>
      <c r="H87" s="680"/>
      <c r="I87" s="624"/>
      <c r="J87" s="624"/>
      <c r="K87" s="625"/>
      <c r="L87" s="680"/>
      <c r="M87" s="625"/>
      <c r="N87" s="619"/>
      <c r="O87" s="449"/>
      <c r="W87" s="453"/>
      <c r="X87" s="480" t="s">
        <v>488</v>
      </c>
      <c r="Y87" s="486" t="s">
        <v>97</v>
      </c>
      <c r="Z87" s="687" t="s">
        <v>575</v>
      </c>
      <c r="AA87" s="688"/>
      <c r="AB87" s="672"/>
      <c r="AC87" s="616"/>
      <c r="AD87" s="616"/>
      <c r="AE87" s="616"/>
      <c r="AF87" s="616"/>
      <c r="AG87" s="714"/>
      <c r="AH87" s="672"/>
      <c r="AI87" s="637"/>
      <c r="AJ87" s="625"/>
    </row>
    <row r="88" spans="2:36" ht="94.5" x14ac:dyDescent="0.2">
      <c r="B88" s="645"/>
      <c r="C88" s="637"/>
      <c r="D88" s="625"/>
      <c r="E88" s="645"/>
      <c r="F88" s="622"/>
      <c r="G88" s="15"/>
      <c r="H88" s="626"/>
      <c r="I88" s="626"/>
      <c r="J88" s="626"/>
      <c r="K88" s="627"/>
      <c r="L88" s="626"/>
      <c r="M88" s="627"/>
      <c r="N88" s="627"/>
      <c r="O88" s="15"/>
      <c r="W88" s="453"/>
      <c r="X88" s="121" t="s">
        <v>489</v>
      </c>
      <c r="Y88" s="511" t="s">
        <v>97</v>
      </c>
      <c r="Z88" s="704" t="s">
        <v>579</v>
      </c>
      <c r="AA88" s="705"/>
      <c r="AB88" s="672"/>
      <c r="AC88" s="616"/>
      <c r="AD88" s="616"/>
      <c r="AE88" s="616"/>
      <c r="AF88" s="616"/>
      <c r="AG88" s="714"/>
      <c r="AH88" s="672"/>
      <c r="AI88" s="637"/>
      <c r="AJ88" s="625"/>
    </row>
    <row r="89" spans="2:36" ht="54" x14ac:dyDescent="0.2">
      <c r="B89" s="636" t="s">
        <v>116</v>
      </c>
      <c r="C89" s="689" t="s">
        <v>521</v>
      </c>
      <c r="D89" s="690"/>
      <c r="E89" s="636" t="s">
        <v>341</v>
      </c>
      <c r="F89" s="636" t="s">
        <v>342</v>
      </c>
      <c r="G89" s="12"/>
      <c r="H89" s="2"/>
      <c r="I89" s="2"/>
      <c r="J89" s="2"/>
      <c r="K89" s="2"/>
      <c r="L89" s="2"/>
      <c r="M89" s="2"/>
      <c r="N89" s="3"/>
      <c r="O89" s="636" t="s">
        <v>343</v>
      </c>
      <c r="P89" s="666"/>
      <c r="Q89" s="666"/>
      <c r="R89" s="666"/>
      <c r="S89" s="666"/>
      <c r="T89" s="633"/>
      <c r="U89" s="632" t="s">
        <v>289</v>
      </c>
      <c r="V89" s="632" t="s">
        <v>344</v>
      </c>
      <c r="W89" s="666"/>
      <c r="X89" s="494" t="s">
        <v>25</v>
      </c>
      <c r="Y89" s="482" t="s">
        <v>97</v>
      </c>
      <c r="Z89" s="727" t="s">
        <v>575</v>
      </c>
      <c r="AA89" s="796"/>
      <c r="AB89" s="638">
        <v>76592</v>
      </c>
      <c r="AC89" s="638">
        <v>76592</v>
      </c>
      <c r="AD89" s="638">
        <v>67091.5</v>
      </c>
      <c r="AE89" s="638">
        <f>50309.1+13100</f>
        <v>63409.1</v>
      </c>
      <c r="AF89" s="638">
        <f>49593</f>
        <v>49593</v>
      </c>
      <c r="AG89" s="638">
        <f>23157.8</f>
        <v>23157.8</v>
      </c>
      <c r="AH89" s="713"/>
      <c r="AI89" s="636"/>
      <c r="AJ89" s="633"/>
    </row>
    <row r="90" spans="2:36" ht="94.5" x14ac:dyDescent="0.2">
      <c r="B90" s="645"/>
      <c r="C90" s="657"/>
      <c r="D90" s="658"/>
      <c r="E90" s="645"/>
      <c r="F90" s="645"/>
      <c r="G90" s="15"/>
      <c r="H90" s="619" t="s">
        <v>297</v>
      </c>
      <c r="I90" s="624"/>
      <c r="J90" s="624"/>
      <c r="K90" s="625"/>
      <c r="L90" s="619" t="s">
        <v>345</v>
      </c>
      <c r="M90" s="625"/>
      <c r="N90" s="309" t="s">
        <v>299</v>
      </c>
      <c r="O90" s="637"/>
      <c r="P90" s="624"/>
      <c r="Q90" s="624"/>
      <c r="R90" s="624"/>
      <c r="S90" s="624"/>
      <c r="T90" s="625"/>
      <c r="U90" s="625"/>
      <c r="V90" s="624"/>
      <c r="W90" s="625"/>
      <c r="X90" s="536" t="s">
        <v>484</v>
      </c>
      <c r="Y90" s="480" t="s">
        <v>97</v>
      </c>
      <c r="Z90" s="589" t="s">
        <v>425</v>
      </c>
      <c r="AA90" s="590"/>
      <c r="AB90" s="616"/>
      <c r="AC90" s="616"/>
      <c r="AD90" s="616"/>
      <c r="AE90" s="616"/>
      <c r="AF90" s="616"/>
      <c r="AG90" s="714"/>
      <c r="AH90" s="672"/>
      <c r="AI90" s="637"/>
      <c r="AJ90" s="625"/>
    </row>
    <row r="91" spans="2:36" ht="12.75" hidden="1" customHeight="1" x14ac:dyDescent="0.2">
      <c r="B91" s="645"/>
      <c r="C91" s="657"/>
      <c r="D91" s="658"/>
      <c r="E91" s="645"/>
      <c r="F91" s="645"/>
      <c r="G91" s="15"/>
      <c r="H91" s="626"/>
      <c r="I91" s="626"/>
      <c r="J91" s="626"/>
      <c r="K91" s="627"/>
      <c r="L91" s="626"/>
      <c r="M91" s="627"/>
      <c r="N91" s="312"/>
      <c r="O91" s="636" t="s">
        <v>350</v>
      </c>
      <c r="P91" s="666"/>
      <c r="Q91" s="666"/>
      <c r="R91" s="666"/>
      <c r="S91" s="666"/>
      <c r="T91" s="633"/>
      <c r="U91" s="646" t="s">
        <v>289</v>
      </c>
      <c r="V91" s="632" t="s">
        <v>351</v>
      </c>
      <c r="W91" s="633"/>
      <c r="X91" s="465"/>
      <c r="Y91" s="72"/>
      <c r="Z91" s="88"/>
      <c r="AA91" s="89"/>
      <c r="AB91" s="616"/>
      <c r="AC91" s="616"/>
      <c r="AD91" s="616"/>
      <c r="AE91" s="616"/>
      <c r="AF91" s="616"/>
      <c r="AG91" s="714"/>
      <c r="AH91" s="672"/>
      <c r="AI91" s="637"/>
      <c r="AJ91" s="625"/>
    </row>
    <row r="92" spans="2:36" ht="94.5" x14ac:dyDescent="0.2">
      <c r="B92" s="645"/>
      <c r="C92" s="657"/>
      <c r="D92" s="658"/>
      <c r="E92" s="645"/>
      <c r="F92" s="645"/>
      <c r="G92" s="15"/>
      <c r="H92" s="619" t="s">
        <v>346</v>
      </c>
      <c r="I92" s="624"/>
      <c r="J92" s="624"/>
      <c r="K92" s="625"/>
      <c r="L92" s="619" t="s">
        <v>348</v>
      </c>
      <c r="M92" s="625"/>
      <c r="N92" s="619" t="s">
        <v>347</v>
      </c>
      <c r="O92" s="637"/>
      <c r="P92" s="624"/>
      <c r="Q92" s="624"/>
      <c r="R92" s="624"/>
      <c r="S92" s="624"/>
      <c r="T92" s="625"/>
      <c r="U92" s="653"/>
      <c r="V92" s="624"/>
      <c r="W92" s="686"/>
      <c r="X92" s="480" t="s">
        <v>483</v>
      </c>
      <c r="Y92" s="484" t="s">
        <v>97</v>
      </c>
      <c r="Z92" s="667" t="s">
        <v>471</v>
      </c>
      <c r="AA92" s="795"/>
      <c r="AB92" s="616"/>
      <c r="AC92" s="616"/>
      <c r="AD92" s="616"/>
      <c r="AE92" s="616"/>
      <c r="AF92" s="616"/>
      <c r="AG92" s="714"/>
      <c r="AH92" s="672"/>
      <c r="AI92" s="637"/>
      <c r="AJ92" s="625"/>
    </row>
    <row r="93" spans="2:36" ht="93" customHeight="1" x14ac:dyDescent="0.25">
      <c r="B93" s="645"/>
      <c r="C93" s="657"/>
      <c r="D93" s="658"/>
      <c r="E93" s="645"/>
      <c r="F93" s="645"/>
      <c r="G93" s="15"/>
      <c r="H93" s="626"/>
      <c r="I93" s="626"/>
      <c r="J93" s="626"/>
      <c r="K93" s="627"/>
      <c r="L93" s="626"/>
      <c r="M93" s="627"/>
      <c r="N93" s="627"/>
      <c r="O93" s="636"/>
      <c r="P93" s="666"/>
      <c r="Q93" s="666"/>
      <c r="R93" s="666"/>
      <c r="S93" s="666"/>
      <c r="T93" s="633"/>
      <c r="U93" s="632"/>
      <c r="V93" s="632"/>
      <c r="W93" s="666"/>
      <c r="X93" s="537" t="s">
        <v>415</v>
      </c>
      <c r="Y93" s="519" t="s">
        <v>97</v>
      </c>
      <c r="Z93" s="1141" t="s">
        <v>416</v>
      </c>
      <c r="AA93" s="1142"/>
      <c r="AB93" s="672"/>
      <c r="AC93" s="616"/>
      <c r="AD93" s="616"/>
      <c r="AE93" s="616"/>
      <c r="AF93" s="616"/>
      <c r="AG93" s="714"/>
      <c r="AH93" s="672"/>
      <c r="AI93" s="637"/>
      <c r="AJ93" s="625"/>
    </row>
    <row r="94" spans="2:36" s="246" customFormat="1" ht="56.25" customHeight="1" x14ac:dyDescent="0.2">
      <c r="B94" s="645"/>
      <c r="C94" s="657"/>
      <c r="D94" s="658"/>
      <c r="E94" s="645"/>
      <c r="F94" s="645"/>
      <c r="G94" s="244"/>
      <c r="H94" s="247"/>
      <c r="I94" s="249"/>
      <c r="J94" s="249"/>
      <c r="K94" s="245"/>
      <c r="L94" s="247"/>
      <c r="M94" s="245"/>
      <c r="N94" s="248"/>
      <c r="O94" s="676"/>
      <c r="P94" s="686"/>
      <c r="Q94" s="686"/>
      <c r="R94" s="686"/>
      <c r="S94" s="686"/>
      <c r="T94" s="625"/>
      <c r="U94" s="678"/>
      <c r="V94" s="677"/>
      <c r="W94" s="686"/>
      <c r="X94" s="538" t="s">
        <v>493</v>
      </c>
      <c r="Y94" s="520" t="s">
        <v>97</v>
      </c>
      <c r="Z94" s="791" t="s">
        <v>417</v>
      </c>
      <c r="AA94" s="792"/>
      <c r="AB94" s="672"/>
      <c r="AC94" s="616"/>
      <c r="AD94" s="616"/>
      <c r="AE94" s="616"/>
      <c r="AF94" s="616"/>
      <c r="AG94" s="714"/>
      <c r="AH94" s="672"/>
      <c r="AI94" s="637"/>
      <c r="AJ94" s="625"/>
    </row>
    <row r="95" spans="2:36" s="341" customFormat="1" ht="81" x14ac:dyDescent="0.25">
      <c r="B95" s="645"/>
      <c r="C95" s="657"/>
      <c r="D95" s="658"/>
      <c r="E95" s="645"/>
      <c r="F95" s="645"/>
      <c r="G95" s="345"/>
      <c r="H95" s="343"/>
      <c r="I95" s="346"/>
      <c r="J95" s="346"/>
      <c r="K95" s="342"/>
      <c r="L95" s="343"/>
      <c r="M95" s="342"/>
      <c r="N95" s="344"/>
      <c r="O95" s="676"/>
      <c r="P95" s="686"/>
      <c r="Q95" s="686"/>
      <c r="R95" s="686"/>
      <c r="S95" s="686"/>
      <c r="T95" s="625"/>
      <c r="U95" s="678"/>
      <c r="V95" s="677"/>
      <c r="W95" s="686"/>
      <c r="X95" s="275" t="s">
        <v>491</v>
      </c>
      <c r="Y95" s="520" t="s">
        <v>97</v>
      </c>
      <c r="Z95" s="791" t="s">
        <v>429</v>
      </c>
      <c r="AA95" s="792"/>
      <c r="AB95" s="672"/>
      <c r="AC95" s="616"/>
      <c r="AD95" s="616"/>
      <c r="AE95" s="616"/>
      <c r="AF95" s="616"/>
      <c r="AG95" s="714"/>
      <c r="AH95" s="672"/>
      <c r="AI95" s="637"/>
      <c r="AJ95" s="625"/>
    </row>
    <row r="96" spans="2:36" ht="81" x14ac:dyDescent="0.25">
      <c r="B96" s="645"/>
      <c r="C96" s="657"/>
      <c r="D96" s="658"/>
      <c r="E96" s="645"/>
      <c r="F96" s="645"/>
      <c r="G96" s="15"/>
      <c r="H96" s="619" t="s">
        <v>346</v>
      </c>
      <c r="I96" s="624"/>
      <c r="J96" s="624"/>
      <c r="K96" s="625"/>
      <c r="L96" s="619" t="s">
        <v>349</v>
      </c>
      <c r="M96" s="625"/>
      <c r="N96" s="132" t="s">
        <v>347</v>
      </c>
      <c r="O96" s="637"/>
      <c r="P96" s="624"/>
      <c r="Q96" s="624"/>
      <c r="R96" s="624"/>
      <c r="S96" s="624"/>
      <c r="T96" s="625"/>
      <c r="U96" s="625"/>
      <c r="V96" s="624"/>
      <c r="W96" s="686"/>
      <c r="X96" s="275" t="s">
        <v>492</v>
      </c>
      <c r="Y96" s="520" t="s">
        <v>97</v>
      </c>
      <c r="Z96" s="791" t="s">
        <v>470</v>
      </c>
      <c r="AA96" s="792"/>
      <c r="AB96" s="616"/>
      <c r="AC96" s="616"/>
      <c r="AD96" s="616"/>
      <c r="AE96" s="616"/>
      <c r="AF96" s="616"/>
      <c r="AG96" s="714"/>
      <c r="AH96" s="672"/>
      <c r="AI96" s="637"/>
      <c r="AJ96" s="625"/>
    </row>
    <row r="97" spans="2:36" x14ac:dyDescent="0.2">
      <c r="B97" s="648"/>
      <c r="C97" s="691"/>
      <c r="D97" s="692"/>
      <c r="E97" s="648"/>
      <c r="F97" s="648"/>
      <c r="G97" s="13"/>
      <c r="H97" s="8"/>
      <c r="I97" s="8"/>
      <c r="J97" s="8"/>
      <c r="K97" s="8"/>
      <c r="L97" s="8"/>
      <c r="M97" s="8"/>
      <c r="N97" s="9"/>
      <c r="X97" s="474"/>
      <c r="Y97" s="174"/>
      <c r="Z97" s="483"/>
      <c r="AA97" s="471"/>
      <c r="AB97" s="643"/>
      <c r="AC97" s="643"/>
      <c r="AD97" s="643"/>
      <c r="AE97" s="643"/>
      <c r="AF97" s="643"/>
      <c r="AG97" s="793"/>
      <c r="AH97" s="794"/>
      <c r="AI97" s="664"/>
      <c r="AJ97" s="627"/>
    </row>
    <row r="98" spans="2:36" ht="54" x14ac:dyDescent="0.2">
      <c r="B98" s="636" t="s">
        <v>117</v>
      </c>
      <c r="C98" s="689" t="s">
        <v>522</v>
      </c>
      <c r="D98" s="690"/>
      <c r="E98" s="636" t="s">
        <v>352</v>
      </c>
      <c r="F98" s="636" t="s">
        <v>353</v>
      </c>
      <c r="G98" s="12"/>
      <c r="H98" s="2"/>
      <c r="I98" s="2"/>
      <c r="J98" s="2"/>
      <c r="K98" s="2"/>
      <c r="L98" s="2"/>
      <c r="M98" s="2"/>
      <c r="N98" s="3"/>
      <c r="O98" s="636" t="s">
        <v>307</v>
      </c>
      <c r="P98" s="666"/>
      <c r="Q98" s="666"/>
      <c r="R98" s="666"/>
      <c r="S98" s="666"/>
      <c r="T98" s="633"/>
      <c r="U98" s="632" t="s">
        <v>289</v>
      </c>
      <c r="V98" s="632" t="s">
        <v>308</v>
      </c>
      <c r="W98" s="633"/>
      <c r="X98" s="494" t="s">
        <v>25</v>
      </c>
      <c r="Y98" s="482" t="s">
        <v>97</v>
      </c>
      <c r="Z98" s="589" t="s">
        <v>575</v>
      </c>
      <c r="AA98" s="590"/>
      <c r="AB98" s="933">
        <v>23078.1</v>
      </c>
      <c r="AC98" s="638">
        <v>23078.1</v>
      </c>
      <c r="AD98" s="638">
        <v>22860.2</v>
      </c>
      <c r="AE98" s="638">
        <f>23902.2</f>
        <v>23902.2</v>
      </c>
      <c r="AF98" s="638">
        <f>25766.5</f>
        <v>25766.5</v>
      </c>
      <c r="AG98" s="638">
        <f>27776.4</f>
        <v>27776.400000000001</v>
      </c>
      <c r="AH98" s="713"/>
      <c r="AI98" s="636"/>
      <c r="AJ98" s="633"/>
    </row>
    <row r="99" spans="2:36" ht="148.5" x14ac:dyDescent="0.2">
      <c r="B99" s="645"/>
      <c r="C99" s="657"/>
      <c r="D99" s="658"/>
      <c r="E99" s="645"/>
      <c r="F99" s="645"/>
      <c r="G99" s="15"/>
      <c r="H99" s="619" t="s">
        <v>297</v>
      </c>
      <c r="I99" s="624"/>
      <c r="J99" s="624"/>
      <c r="K99" s="625"/>
      <c r="L99" s="619" t="s">
        <v>354</v>
      </c>
      <c r="M99" s="625"/>
      <c r="N99" s="619" t="s">
        <v>299</v>
      </c>
      <c r="O99" s="637"/>
      <c r="P99" s="624"/>
      <c r="Q99" s="624"/>
      <c r="R99" s="624"/>
      <c r="S99" s="624"/>
      <c r="T99" s="625"/>
      <c r="U99" s="625"/>
      <c r="V99" s="624"/>
      <c r="W99" s="686"/>
      <c r="X99" s="480" t="s">
        <v>502</v>
      </c>
      <c r="Y99" s="520" t="s">
        <v>97</v>
      </c>
      <c r="Z99" s="589" t="s">
        <v>503</v>
      </c>
      <c r="AA99" s="590"/>
      <c r="AB99" s="616"/>
      <c r="AC99" s="616"/>
      <c r="AD99" s="616"/>
      <c r="AE99" s="616"/>
      <c r="AF99" s="616"/>
      <c r="AG99" s="714"/>
      <c r="AH99" s="672"/>
      <c r="AI99" s="637"/>
      <c r="AJ99" s="625"/>
    </row>
    <row r="100" spans="2:36" ht="13.5" x14ac:dyDescent="0.2">
      <c r="B100" s="645"/>
      <c r="C100" s="657"/>
      <c r="D100" s="658"/>
      <c r="E100" s="645"/>
      <c r="F100" s="645"/>
      <c r="G100" s="15"/>
      <c r="H100" s="624"/>
      <c r="I100" s="624"/>
      <c r="J100" s="624"/>
      <c r="K100" s="625"/>
      <c r="L100" s="624"/>
      <c r="M100" s="625"/>
      <c r="N100" s="625"/>
      <c r="O100" s="664"/>
      <c r="P100" s="626"/>
      <c r="Q100" s="626"/>
      <c r="R100" s="626"/>
      <c r="S100" s="626"/>
      <c r="T100" s="627"/>
      <c r="U100" s="627"/>
      <c r="V100" s="626"/>
      <c r="W100" s="627"/>
      <c r="X100" s="521"/>
      <c r="Y100" s="521"/>
      <c r="Z100" s="729"/>
      <c r="AA100" s="730"/>
      <c r="AB100" s="616"/>
      <c r="AC100" s="616"/>
      <c r="AD100" s="616"/>
      <c r="AE100" s="616"/>
      <c r="AF100" s="616"/>
      <c r="AG100" s="714"/>
      <c r="AH100" s="672"/>
      <c r="AI100" s="637"/>
      <c r="AJ100" s="625"/>
    </row>
    <row r="101" spans="2:36" ht="13.5" x14ac:dyDescent="0.2">
      <c r="B101" s="645"/>
      <c r="C101" s="657"/>
      <c r="D101" s="658"/>
      <c r="E101" s="645"/>
      <c r="F101" s="645"/>
      <c r="G101" s="15"/>
      <c r="H101" s="626"/>
      <c r="I101" s="626"/>
      <c r="J101" s="626"/>
      <c r="K101" s="627"/>
      <c r="L101" s="626"/>
      <c r="M101" s="627"/>
      <c r="N101" s="627"/>
      <c r="O101" s="636" t="s">
        <v>355</v>
      </c>
      <c r="P101" s="666"/>
      <c r="Q101" s="666"/>
      <c r="R101" s="666"/>
      <c r="S101" s="666"/>
      <c r="T101" s="633"/>
      <c r="U101" s="14" t="s">
        <v>317</v>
      </c>
      <c r="V101" s="632" t="s">
        <v>356</v>
      </c>
      <c r="W101" s="666"/>
      <c r="X101" s="41"/>
      <c r="Y101" s="518"/>
      <c r="Z101" s="742"/>
      <c r="AA101" s="742"/>
      <c r="AB101" s="616"/>
      <c r="AC101" s="616"/>
      <c r="AD101" s="616"/>
      <c r="AE101" s="616"/>
      <c r="AF101" s="616"/>
      <c r="AG101" s="714"/>
      <c r="AH101" s="672"/>
      <c r="AI101" s="637"/>
      <c r="AJ101" s="625"/>
    </row>
    <row r="102" spans="2:36" ht="12.75" customHeight="1" x14ac:dyDescent="0.2">
      <c r="B102" s="636" t="s">
        <v>118</v>
      </c>
      <c r="C102" s="689" t="s">
        <v>523</v>
      </c>
      <c r="D102" s="690"/>
      <c r="E102" s="636" t="s">
        <v>357</v>
      </c>
      <c r="F102" s="636" t="s">
        <v>509</v>
      </c>
      <c r="G102" s="12"/>
      <c r="H102" s="2"/>
      <c r="I102" s="2"/>
      <c r="J102" s="2"/>
      <c r="K102" s="2"/>
      <c r="L102" s="2"/>
      <c r="M102" s="2"/>
      <c r="N102" s="3"/>
      <c r="O102" s="636" t="s">
        <v>358</v>
      </c>
      <c r="P102" s="666"/>
      <c r="Q102" s="666"/>
      <c r="R102" s="666"/>
      <c r="S102" s="666"/>
      <c r="T102" s="633"/>
      <c r="U102" s="632" t="s">
        <v>359</v>
      </c>
      <c r="V102" s="632" t="s">
        <v>360</v>
      </c>
      <c r="W102" s="666"/>
      <c r="X102" s="932" t="s">
        <v>33</v>
      </c>
      <c r="Y102" s="702" t="s">
        <v>97</v>
      </c>
      <c r="Z102" s="717" t="s">
        <v>575</v>
      </c>
      <c r="AA102" s="718"/>
      <c r="AB102" s="638">
        <v>3781.3</v>
      </c>
      <c r="AC102" s="638">
        <v>3781.3</v>
      </c>
      <c r="AD102" s="638">
        <v>1109.8</v>
      </c>
      <c r="AE102" s="638">
        <f>7530</f>
        <v>7530</v>
      </c>
      <c r="AF102" s="638">
        <f>7530</f>
        <v>7530</v>
      </c>
      <c r="AG102" s="638">
        <f>7680</f>
        <v>7680</v>
      </c>
      <c r="AH102" s="713"/>
      <c r="AI102" s="636"/>
      <c r="AJ102" s="633"/>
    </row>
    <row r="103" spans="2:36" ht="56.25" customHeight="1" x14ac:dyDescent="0.2">
      <c r="B103" s="645"/>
      <c r="C103" s="657"/>
      <c r="D103" s="658"/>
      <c r="E103" s="645"/>
      <c r="F103" s="645"/>
      <c r="G103" s="15"/>
      <c r="H103" s="829" t="s">
        <v>297</v>
      </c>
      <c r="I103" s="829"/>
      <c r="J103" s="829"/>
      <c r="K103" s="348"/>
      <c r="L103" s="360" t="s">
        <v>361</v>
      </c>
      <c r="M103" s="348"/>
      <c r="N103" s="367" t="s">
        <v>299</v>
      </c>
      <c r="O103" s="637"/>
      <c r="P103" s="624"/>
      <c r="Q103" s="624"/>
      <c r="R103" s="624"/>
      <c r="S103" s="624"/>
      <c r="T103" s="625"/>
      <c r="U103" s="625"/>
      <c r="V103" s="624"/>
      <c r="W103" s="686"/>
      <c r="X103" s="669"/>
      <c r="Y103" s="703"/>
      <c r="Z103" s="704"/>
      <c r="AA103" s="705"/>
      <c r="AB103" s="616"/>
      <c r="AC103" s="616"/>
      <c r="AD103" s="616"/>
      <c r="AE103" s="616"/>
      <c r="AF103" s="616"/>
      <c r="AG103" s="714"/>
      <c r="AH103" s="672"/>
      <c r="AI103" s="637"/>
      <c r="AJ103" s="625"/>
    </row>
    <row r="104" spans="2:36" ht="94.5" x14ac:dyDescent="0.2">
      <c r="B104" s="645"/>
      <c r="C104" s="657"/>
      <c r="D104" s="658"/>
      <c r="E104" s="645"/>
      <c r="F104" s="645"/>
      <c r="G104" s="15"/>
      <c r="H104" s="619" t="s">
        <v>365</v>
      </c>
      <c r="I104" s="624"/>
      <c r="J104" s="624"/>
      <c r="K104" s="625"/>
      <c r="L104" s="619" t="s">
        <v>366</v>
      </c>
      <c r="M104" s="625"/>
      <c r="N104" s="16" t="s">
        <v>367</v>
      </c>
      <c r="O104" s="664"/>
      <c r="P104" s="626"/>
      <c r="Q104" s="626"/>
      <c r="R104" s="626"/>
      <c r="S104" s="626"/>
      <c r="T104" s="627"/>
      <c r="U104" s="627"/>
      <c r="V104" s="626"/>
      <c r="W104" s="627"/>
      <c r="X104" s="536" t="s">
        <v>484</v>
      </c>
      <c r="Y104" s="480" t="s">
        <v>97</v>
      </c>
      <c r="Z104" s="589" t="s">
        <v>425</v>
      </c>
      <c r="AA104" s="590"/>
      <c r="AB104" s="616"/>
      <c r="AC104" s="616"/>
      <c r="AD104" s="616"/>
      <c r="AE104" s="616"/>
      <c r="AF104" s="616"/>
      <c r="AG104" s="714"/>
      <c r="AH104" s="672"/>
      <c r="AI104" s="637"/>
      <c r="AJ104" s="625"/>
    </row>
    <row r="105" spans="2:36" ht="94.5" x14ac:dyDescent="0.2">
      <c r="B105" s="645"/>
      <c r="C105" s="657"/>
      <c r="D105" s="658"/>
      <c r="E105" s="645"/>
      <c r="F105" s="645"/>
      <c r="G105" s="15"/>
      <c r="H105" s="349"/>
      <c r="I105" s="349"/>
      <c r="J105" s="349"/>
      <c r="K105" s="350"/>
      <c r="L105" s="353"/>
      <c r="M105" s="350"/>
      <c r="N105" s="355"/>
      <c r="O105" s="636" t="s">
        <v>362</v>
      </c>
      <c r="P105" s="666"/>
      <c r="Q105" s="666"/>
      <c r="R105" s="666"/>
      <c r="S105" s="666"/>
      <c r="T105" s="633"/>
      <c r="U105" s="354" t="s">
        <v>363</v>
      </c>
      <c r="V105" s="632" t="s">
        <v>364</v>
      </c>
      <c r="W105" s="666"/>
      <c r="X105" s="480" t="s">
        <v>483</v>
      </c>
      <c r="Y105" s="484" t="s">
        <v>97</v>
      </c>
      <c r="Z105" s="667" t="s">
        <v>471</v>
      </c>
      <c r="AA105" s="590"/>
      <c r="AB105" s="616"/>
      <c r="AC105" s="616"/>
      <c r="AD105" s="616"/>
      <c r="AE105" s="616"/>
      <c r="AF105" s="616"/>
      <c r="AG105" s="714"/>
      <c r="AH105" s="672"/>
      <c r="AI105" s="637"/>
      <c r="AJ105" s="625"/>
    </row>
    <row r="106" spans="2:36" ht="40.5" x14ac:dyDescent="0.2">
      <c r="B106" s="255" t="s">
        <v>67</v>
      </c>
      <c r="C106" s="1119" t="s">
        <v>524</v>
      </c>
      <c r="D106" s="1120"/>
      <c r="E106" s="910" t="s">
        <v>69</v>
      </c>
      <c r="F106" s="910" t="s">
        <v>467</v>
      </c>
      <c r="G106" s="94"/>
      <c r="H106" s="913" t="s">
        <v>297</v>
      </c>
      <c r="I106" s="916"/>
      <c r="J106" s="916"/>
      <c r="K106" s="914"/>
      <c r="L106" s="913" t="s">
        <v>68</v>
      </c>
      <c r="M106" s="914"/>
      <c r="N106" s="913" t="s">
        <v>299</v>
      </c>
      <c r="O106" s="636" t="s">
        <v>70</v>
      </c>
      <c r="P106" s="666"/>
      <c r="Q106" s="666"/>
      <c r="R106" s="666"/>
      <c r="S106" s="666"/>
      <c r="T106" s="633"/>
      <c r="U106" s="632" t="s">
        <v>317</v>
      </c>
      <c r="V106" s="632" t="s">
        <v>71</v>
      </c>
      <c r="W106" s="633"/>
      <c r="X106" s="492" t="s">
        <v>23</v>
      </c>
      <c r="Y106" s="95" t="s">
        <v>97</v>
      </c>
      <c r="Z106" s="585" t="s">
        <v>575</v>
      </c>
      <c r="AA106" s="586"/>
      <c r="AB106" s="720">
        <v>340690.2</v>
      </c>
      <c r="AC106" s="720">
        <v>320241.40000000002</v>
      </c>
      <c r="AD106" s="720">
        <v>315310.7</v>
      </c>
      <c r="AE106" s="720">
        <f>351797.5+190.5</f>
        <v>351988</v>
      </c>
      <c r="AF106" s="720">
        <f>339288.5</f>
        <v>339288.5</v>
      </c>
      <c r="AG106" s="797">
        <f>330672</f>
        <v>330672</v>
      </c>
      <c r="AH106" s="798"/>
      <c r="AI106" s="597"/>
      <c r="AJ106" s="598"/>
    </row>
    <row r="107" spans="2:36" ht="94.5" customHeight="1" x14ac:dyDescent="0.2">
      <c r="B107" s="231"/>
      <c r="C107" s="1121"/>
      <c r="D107" s="1122"/>
      <c r="E107" s="911"/>
      <c r="F107" s="911"/>
      <c r="G107" s="94"/>
      <c r="H107" s="916"/>
      <c r="I107" s="916"/>
      <c r="J107" s="916"/>
      <c r="K107" s="914"/>
      <c r="L107" s="916"/>
      <c r="M107" s="914"/>
      <c r="N107" s="914"/>
      <c r="O107" s="637"/>
      <c r="P107" s="624"/>
      <c r="Q107" s="624"/>
      <c r="R107" s="624"/>
      <c r="S107" s="624"/>
      <c r="T107" s="625"/>
      <c r="U107" s="625"/>
      <c r="V107" s="624"/>
      <c r="W107" s="625"/>
      <c r="X107" s="480" t="s">
        <v>483</v>
      </c>
      <c r="Y107" s="484" t="s">
        <v>97</v>
      </c>
      <c r="Z107" s="667" t="s">
        <v>471</v>
      </c>
      <c r="AA107" s="590"/>
      <c r="AB107" s="721"/>
      <c r="AC107" s="721"/>
      <c r="AD107" s="721"/>
      <c r="AE107" s="721"/>
      <c r="AF107" s="721"/>
      <c r="AG107" s="757"/>
      <c r="AH107" s="758"/>
      <c r="AI107" s="723"/>
      <c r="AJ107" s="724"/>
    </row>
    <row r="108" spans="2:36" s="228" customFormat="1" ht="41.25" customHeight="1" x14ac:dyDescent="0.2">
      <c r="B108" s="231"/>
      <c r="C108" s="1121"/>
      <c r="D108" s="1122"/>
      <c r="E108" s="911"/>
      <c r="F108" s="911"/>
      <c r="G108" s="234"/>
      <c r="H108" s="916"/>
      <c r="I108" s="916"/>
      <c r="J108" s="916"/>
      <c r="K108" s="914"/>
      <c r="L108" s="916"/>
      <c r="M108" s="914"/>
      <c r="N108" s="914"/>
      <c r="O108" s="637"/>
      <c r="P108" s="624"/>
      <c r="Q108" s="624"/>
      <c r="R108" s="624"/>
      <c r="S108" s="624"/>
      <c r="T108" s="625"/>
      <c r="U108" s="625"/>
      <c r="V108" s="624"/>
      <c r="W108" s="625"/>
      <c r="X108" s="129" t="s">
        <v>442</v>
      </c>
      <c r="Y108" s="506" t="s">
        <v>159</v>
      </c>
      <c r="Z108" s="753" t="s">
        <v>441</v>
      </c>
      <c r="AA108" s="754"/>
      <c r="AB108" s="721"/>
      <c r="AC108" s="721"/>
      <c r="AD108" s="721"/>
      <c r="AE108" s="721"/>
      <c r="AF108" s="721"/>
      <c r="AG108" s="757"/>
      <c r="AH108" s="758"/>
      <c r="AI108" s="723"/>
      <c r="AJ108" s="724"/>
    </row>
    <row r="109" spans="2:36" s="263" customFormat="1" ht="94.5" x14ac:dyDescent="0.2">
      <c r="B109" s="268"/>
      <c r="C109" s="1121"/>
      <c r="D109" s="1122"/>
      <c r="E109" s="911"/>
      <c r="F109" s="911"/>
      <c r="G109" s="271"/>
      <c r="H109" s="916"/>
      <c r="I109" s="916"/>
      <c r="J109" s="916"/>
      <c r="K109" s="914"/>
      <c r="L109" s="916"/>
      <c r="M109" s="914"/>
      <c r="N109" s="914"/>
      <c r="O109" s="637"/>
      <c r="P109" s="624"/>
      <c r="Q109" s="624"/>
      <c r="R109" s="624"/>
      <c r="S109" s="624"/>
      <c r="T109" s="625"/>
      <c r="U109" s="625"/>
      <c r="V109" s="624"/>
      <c r="W109" s="686"/>
      <c r="X109" s="539" t="s">
        <v>484</v>
      </c>
      <c r="Y109" s="480" t="s">
        <v>97</v>
      </c>
      <c r="Z109" s="589" t="s">
        <v>425</v>
      </c>
      <c r="AA109" s="590"/>
      <c r="AB109" s="721"/>
      <c r="AC109" s="721"/>
      <c r="AD109" s="721"/>
      <c r="AE109" s="721"/>
      <c r="AF109" s="721"/>
      <c r="AG109" s="757"/>
      <c r="AH109" s="758"/>
      <c r="AI109" s="723"/>
      <c r="AJ109" s="724"/>
    </row>
    <row r="110" spans="2:36" s="228" customFormat="1" ht="81" customHeight="1" x14ac:dyDescent="0.25">
      <c r="B110" s="231"/>
      <c r="C110" s="1121"/>
      <c r="D110" s="1122"/>
      <c r="E110" s="911"/>
      <c r="F110" s="911"/>
      <c r="G110" s="234"/>
      <c r="H110" s="916"/>
      <c r="I110" s="916"/>
      <c r="J110" s="916"/>
      <c r="K110" s="914"/>
      <c r="L110" s="916"/>
      <c r="M110" s="914"/>
      <c r="N110" s="914"/>
      <c r="O110" s="637"/>
      <c r="P110" s="624"/>
      <c r="Q110" s="624"/>
      <c r="R110" s="624"/>
      <c r="S110" s="624"/>
      <c r="T110" s="625"/>
      <c r="U110" s="625"/>
      <c r="V110" s="624"/>
      <c r="W110" s="625"/>
      <c r="X110" s="540" t="s">
        <v>56</v>
      </c>
      <c r="Y110" s="486" t="s">
        <v>159</v>
      </c>
      <c r="Z110" s="634" t="s">
        <v>53</v>
      </c>
      <c r="AA110" s="698"/>
      <c r="AB110" s="721"/>
      <c r="AC110" s="721"/>
      <c r="AD110" s="721"/>
      <c r="AE110" s="721"/>
      <c r="AF110" s="721"/>
      <c r="AG110" s="757"/>
      <c r="AH110" s="758"/>
      <c r="AI110" s="723"/>
      <c r="AJ110" s="724"/>
    </row>
    <row r="111" spans="2:36" s="228" customFormat="1" ht="81" customHeight="1" x14ac:dyDescent="0.25">
      <c r="B111" s="231"/>
      <c r="C111" s="1121"/>
      <c r="D111" s="1122"/>
      <c r="E111" s="911"/>
      <c r="F111" s="911"/>
      <c r="G111" s="234"/>
      <c r="H111" s="916"/>
      <c r="I111" s="916"/>
      <c r="J111" s="916"/>
      <c r="K111" s="914"/>
      <c r="L111" s="916"/>
      <c r="M111" s="914"/>
      <c r="N111" s="914"/>
      <c r="O111" s="637"/>
      <c r="P111" s="624"/>
      <c r="Q111" s="624"/>
      <c r="R111" s="624"/>
      <c r="S111" s="624"/>
      <c r="T111" s="625"/>
      <c r="U111" s="625"/>
      <c r="V111" s="624"/>
      <c r="W111" s="625"/>
      <c r="X111" s="541" t="s">
        <v>443</v>
      </c>
      <c r="Y111" s="520" t="s">
        <v>159</v>
      </c>
      <c r="Z111" s="711" t="s">
        <v>444</v>
      </c>
      <c r="AA111" s="712"/>
      <c r="AB111" s="721"/>
      <c r="AC111" s="721"/>
      <c r="AD111" s="721"/>
      <c r="AE111" s="721"/>
      <c r="AF111" s="721"/>
      <c r="AG111" s="757"/>
      <c r="AH111" s="758"/>
      <c r="AI111" s="723"/>
      <c r="AJ111" s="724"/>
    </row>
    <row r="112" spans="2:36" s="228" customFormat="1" ht="54" x14ac:dyDescent="0.2">
      <c r="B112" s="231"/>
      <c r="C112" s="1121"/>
      <c r="D112" s="1122"/>
      <c r="E112" s="911"/>
      <c r="F112" s="911"/>
      <c r="G112" s="234"/>
      <c r="H112" s="916"/>
      <c r="I112" s="916"/>
      <c r="J112" s="916"/>
      <c r="K112" s="914"/>
      <c r="L112" s="916"/>
      <c r="M112" s="914"/>
      <c r="N112" s="914"/>
      <c r="O112" s="637"/>
      <c r="P112" s="624"/>
      <c r="Q112" s="624"/>
      <c r="R112" s="624"/>
      <c r="S112" s="624"/>
      <c r="T112" s="625"/>
      <c r="U112" s="625"/>
      <c r="V112" s="624"/>
      <c r="W112" s="625"/>
      <c r="X112" s="490" t="s">
        <v>461</v>
      </c>
      <c r="Y112" s="507" t="s">
        <v>97</v>
      </c>
      <c r="Z112" s="702" t="s">
        <v>462</v>
      </c>
      <c r="AA112" s="921"/>
      <c r="AB112" s="721"/>
      <c r="AC112" s="721"/>
      <c r="AD112" s="721"/>
      <c r="AE112" s="721"/>
      <c r="AF112" s="721"/>
      <c r="AG112" s="757"/>
      <c r="AH112" s="758"/>
      <c r="AI112" s="723"/>
      <c r="AJ112" s="724"/>
    </row>
    <row r="113" spans="1:36" s="228" customFormat="1" ht="84" customHeight="1" x14ac:dyDescent="0.25">
      <c r="B113" s="231"/>
      <c r="C113" s="1121"/>
      <c r="D113" s="1122"/>
      <c r="E113" s="911"/>
      <c r="F113" s="911"/>
      <c r="G113" s="234"/>
      <c r="H113" s="916"/>
      <c r="I113" s="916"/>
      <c r="J113" s="916"/>
      <c r="K113" s="914"/>
      <c r="L113" s="916"/>
      <c r="M113" s="914"/>
      <c r="N113" s="914"/>
      <c r="O113" s="637"/>
      <c r="P113" s="624"/>
      <c r="Q113" s="624"/>
      <c r="R113" s="624"/>
      <c r="S113" s="624"/>
      <c r="T113" s="625"/>
      <c r="U113" s="625"/>
      <c r="V113" s="624"/>
      <c r="W113" s="686"/>
      <c r="X113" s="541" t="s">
        <v>481</v>
      </c>
      <c r="Y113" s="520" t="s">
        <v>159</v>
      </c>
      <c r="Z113" s="711" t="s">
        <v>482</v>
      </c>
      <c r="AA113" s="712"/>
      <c r="AB113" s="721"/>
      <c r="AC113" s="721"/>
      <c r="AD113" s="721"/>
      <c r="AE113" s="721"/>
      <c r="AF113" s="721"/>
      <c r="AG113" s="757"/>
      <c r="AH113" s="758"/>
      <c r="AI113" s="723"/>
      <c r="AJ113" s="724"/>
    </row>
    <row r="114" spans="1:36" ht="55.5" customHeight="1" x14ac:dyDescent="0.2">
      <c r="B114" s="106"/>
      <c r="C114" s="1123"/>
      <c r="D114" s="1124"/>
      <c r="E114" s="912"/>
      <c r="F114" s="912"/>
      <c r="G114" s="94"/>
      <c r="H114" s="914"/>
      <c r="I114" s="914"/>
      <c r="J114" s="914"/>
      <c r="K114" s="914"/>
      <c r="L114" s="914"/>
      <c r="M114" s="914"/>
      <c r="N114" s="914"/>
      <c r="O114" s="664"/>
      <c r="P114" s="626"/>
      <c r="Q114" s="626"/>
      <c r="R114" s="626"/>
      <c r="S114" s="626"/>
      <c r="T114" s="627"/>
      <c r="U114" s="627"/>
      <c r="V114" s="626"/>
      <c r="W114" s="627"/>
      <c r="X114" s="480" t="s">
        <v>294</v>
      </c>
      <c r="Y114" s="480" t="s">
        <v>38</v>
      </c>
      <c r="Z114" s="743" t="s">
        <v>426</v>
      </c>
      <c r="AA114" s="744"/>
      <c r="AB114" s="722"/>
      <c r="AC114" s="722"/>
      <c r="AD114" s="722"/>
      <c r="AE114" s="722"/>
      <c r="AF114" s="722"/>
      <c r="AG114" s="799"/>
      <c r="AH114" s="800"/>
      <c r="AI114" s="599"/>
      <c r="AJ114" s="600"/>
    </row>
    <row r="115" spans="1:36" ht="68.25" customHeight="1" x14ac:dyDescent="0.2">
      <c r="B115" s="986" t="s">
        <v>64</v>
      </c>
      <c r="C115" s="1121" t="s">
        <v>525</v>
      </c>
      <c r="D115" s="1122"/>
      <c r="E115" s="911" t="s">
        <v>63</v>
      </c>
      <c r="F115" s="1109" t="s">
        <v>474</v>
      </c>
      <c r="G115" s="63"/>
      <c r="H115" s="828" t="s">
        <v>297</v>
      </c>
      <c r="I115" s="829"/>
      <c r="J115" s="917"/>
      <c r="K115" s="63"/>
      <c r="L115" s="902" t="s">
        <v>361</v>
      </c>
      <c r="M115" s="63"/>
      <c r="N115" s="902" t="s">
        <v>299</v>
      </c>
      <c r="O115" s="715"/>
      <c r="P115" s="918"/>
      <c r="Q115" s="918"/>
      <c r="R115" s="918"/>
      <c r="S115" s="918"/>
      <c r="T115" s="716"/>
      <c r="U115" s="915"/>
      <c r="V115" s="919"/>
      <c r="W115" s="920"/>
      <c r="X115" s="512" t="s">
        <v>26</v>
      </c>
      <c r="Y115" s="476" t="s">
        <v>97</v>
      </c>
      <c r="Z115" s="574" t="s">
        <v>575</v>
      </c>
      <c r="AA115" s="575"/>
      <c r="AB115" s="721">
        <v>11765.6</v>
      </c>
      <c r="AC115" s="721">
        <v>11765.6</v>
      </c>
      <c r="AD115" s="721">
        <v>11585.1</v>
      </c>
      <c r="AE115" s="721">
        <f>14045.2</f>
        <v>14045.2</v>
      </c>
      <c r="AF115" s="721">
        <f>12629.9</f>
        <v>12629.9</v>
      </c>
      <c r="AG115" s="757">
        <f>13245.1</f>
        <v>13245.1</v>
      </c>
      <c r="AH115" s="758"/>
      <c r="AI115" s="715"/>
      <c r="AJ115" s="716"/>
    </row>
    <row r="116" spans="1:36" ht="53.25" customHeight="1" x14ac:dyDescent="0.2">
      <c r="B116" s="986"/>
      <c r="C116" s="1121"/>
      <c r="D116" s="1122"/>
      <c r="E116" s="911"/>
      <c r="F116" s="1110"/>
      <c r="G116" s="94"/>
      <c r="H116" s="828"/>
      <c r="I116" s="829"/>
      <c r="J116" s="917"/>
      <c r="K116" s="94"/>
      <c r="L116" s="902"/>
      <c r="M116" s="94"/>
      <c r="N116" s="902"/>
      <c r="O116" s="715"/>
      <c r="P116" s="918"/>
      <c r="Q116" s="918"/>
      <c r="R116" s="918"/>
      <c r="S116" s="918"/>
      <c r="T116" s="716"/>
      <c r="U116" s="915"/>
      <c r="V116" s="919"/>
      <c r="W116" s="920"/>
      <c r="X116" s="513" t="s">
        <v>65</v>
      </c>
      <c r="Y116" s="480" t="s">
        <v>38</v>
      </c>
      <c r="Z116" s="589" t="s">
        <v>468</v>
      </c>
      <c r="AA116" s="590"/>
      <c r="AB116" s="721"/>
      <c r="AC116" s="721"/>
      <c r="AD116" s="721"/>
      <c r="AE116" s="721"/>
      <c r="AF116" s="721"/>
      <c r="AG116" s="757"/>
      <c r="AH116" s="758"/>
      <c r="AI116" s="715"/>
      <c r="AJ116" s="716"/>
    </row>
    <row r="117" spans="1:36" s="408" customFormat="1" ht="53.25" customHeight="1" x14ac:dyDescent="0.2">
      <c r="B117" s="986"/>
      <c r="C117" s="1121"/>
      <c r="D117" s="1122"/>
      <c r="E117" s="911"/>
      <c r="F117" s="1110"/>
      <c r="G117" s="152"/>
      <c r="H117" s="828"/>
      <c r="I117" s="829"/>
      <c r="J117" s="917"/>
      <c r="K117" s="152"/>
      <c r="L117" s="902"/>
      <c r="M117" s="152"/>
      <c r="N117" s="902"/>
      <c r="O117" s="715"/>
      <c r="P117" s="918"/>
      <c r="Q117" s="918"/>
      <c r="R117" s="918"/>
      <c r="S117" s="918"/>
      <c r="T117" s="716"/>
      <c r="U117" s="915"/>
      <c r="V117" s="919"/>
      <c r="W117" s="920"/>
      <c r="X117" s="507" t="s">
        <v>66</v>
      </c>
      <c r="Y117" s="475" t="s">
        <v>97</v>
      </c>
      <c r="Z117" s="589" t="s">
        <v>468</v>
      </c>
      <c r="AA117" s="590"/>
      <c r="AB117" s="721"/>
      <c r="AC117" s="721"/>
      <c r="AD117" s="721"/>
      <c r="AE117" s="721"/>
      <c r="AF117" s="721"/>
      <c r="AG117" s="757"/>
      <c r="AH117" s="758"/>
      <c r="AI117" s="715"/>
      <c r="AJ117" s="716"/>
    </row>
    <row r="118" spans="1:36" ht="111" customHeight="1" x14ac:dyDescent="0.2">
      <c r="B118" s="986"/>
      <c r="C118" s="1121"/>
      <c r="D118" s="1122"/>
      <c r="E118" s="911"/>
      <c r="F118" s="1132"/>
      <c r="G118" s="152"/>
      <c r="H118" s="828"/>
      <c r="I118" s="829"/>
      <c r="J118" s="917"/>
      <c r="K118" s="152"/>
      <c r="L118" s="902"/>
      <c r="M118" s="152"/>
      <c r="N118" s="902"/>
      <c r="O118" s="715"/>
      <c r="P118" s="918"/>
      <c r="Q118" s="918"/>
      <c r="R118" s="918"/>
      <c r="S118" s="918"/>
      <c r="T118" s="716"/>
      <c r="U118" s="915"/>
      <c r="V118" s="919"/>
      <c r="W118" s="920"/>
      <c r="X118" s="507" t="s">
        <v>505</v>
      </c>
      <c r="Y118" s="475" t="s">
        <v>97</v>
      </c>
      <c r="Z118" s="589" t="s">
        <v>504</v>
      </c>
      <c r="AA118" s="590"/>
      <c r="AB118" s="721"/>
      <c r="AC118" s="721"/>
      <c r="AD118" s="721"/>
      <c r="AE118" s="721"/>
      <c r="AF118" s="721"/>
      <c r="AG118" s="757"/>
      <c r="AH118" s="758"/>
      <c r="AI118" s="715"/>
      <c r="AJ118" s="716"/>
    </row>
    <row r="119" spans="1:36" ht="41.25" customHeight="1" x14ac:dyDescent="0.2">
      <c r="B119" s="606" t="s">
        <v>119</v>
      </c>
      <c r="C119" s="655" t="s">
        <v>526</v>
      </c>
      <c r="D119" s="656"/>
      <c r="E119" s="660" t="s">
        <v>369</v>
      </c>
      <c r="F119" s="668" t="s">
        <v>440</v>
      </c>
      <c r="G119" s="149"/>
      <c r="H119" s="903" t="s">
        <v>297</v>
      </c>
      <c r="I119" s="903"/>
      <c r="J119" s="903"/>
      <c r="K119" s="903"/>
      <c r="L119" s="907" t="s">
        <v>370</v>
      </c>
      <c r="M119" s="907"/>
      <c r="N119" s="1140" t="s">
        <v>299</v>
      </c>
      <c r="O119" s="660" t="s">
        <v>407</v>
      </c>
      <c r="P119" s="661"/>
      <c r="Q119" s="661"/>
      <c r="R119" s="661"/>
      <c r="S119" s="661"/>
      <c r="T119" s="662"/>
      <c r="U119" s="731" t="s">
        <v>289</v>
      </c>
      <c r="V119" s="606" t="s">
        <v>368</v>
      </c>
      <c r="W119" s="607"/>
      <c r="X119" s="478" t="s">
        <v>28</v>
      </c>
      <c r="Y119" s="522" t="s">
        <v>289</v>
      </c>
      <c r="Z119" s="717" t="s">
        <v>575</v>
      </c>
      <c r="AA119" s="718"/>
      <c r="AB119" s="615">
        <v>6705.2</v>
      </c>
      <c r="AC119" s="615">
        <v>6704.6</v>
      </c>
      <c r="AD119" s="615">
        <v>4864.3</v>
      </c>
      <c r="AE119" s="615">
        <f>5400</f>
        <v>5400</v>
      </c>
      <c r="AF119" s="615">
        <f>5700</f>
        <v>5700</v>
      </c>
      <c r="AG119" s="615">
        <f>5400</f>
        <v>5400</v>
      </c>
      <c r="AH119" s="745"/>
      <c r="AI119" s="660"/>
      <c r="AJ119" s="607"/>
    </row>
    <row r="120" spans="1:36" ht="58.5" customHeight="1" x14ac:dyDescent="0.2">
      <c r="B120" s="654"/>
      <c r="C120" s="657"/>
      <c r="D120" s="658"/>
      <c r="E120" s="645"/>
      <c r="F120" s="622"/>
      <c r="G120" s="137"/>
      <c r="H120" s="829"/>
      <c r="I120" s="829"/>
      <c r="J120" s="829"/>
      <c r="K120" s="829"/>
      <c r="L120" s="732"/>
      <c r="M120" s="732"/>
      <c r="N120" s="733"/>
      <c r="O120" s="637"/>
      <c r="P120" s="663"/>
      <c r="Q120" s="663"/>
      <c r="R120" s="663"/>
      <c r="S120" s="663"/>
      <c r="T120" s="625"/>
      <c r="U120" s="686"/>
      <c r="V120" s="608"/>
      <c r="W120" s="609"/>
      <c r="X120" s="480" t="s">
        <v>27</v>
      </c>
      <c r="Y120" s="480" t="s">
        <v>289</v>
      </c>
      <c r="Z120" s="644" t="s">
        <v>575</v>
      </c>
      <c r="AA120" s="665"/>
      <c r="AB120" s="672"/>
      <c r="AC120" s="616"/>
      <c r="AD120" s="616"/>
      <c r="AE120" s="616"/>
      <c r="AF120" s="616"/>
      <c r="AG120" s="714"/>
      <c r="AH120" s="672"/>
      <c r="AI120" s="637"/>
      <c r="AJ120" s="609"/>
    </row>
    <row r="121" spans="1:36" ht="13.5" x14ac:dyDescent="0.2">
      <c r="B121" s="654"/>
      <c r="C121" s="657"/>
      <c r="D121" s="658"/>
      <c r="E121" s="645"/>
      <c r="F121" s="622"/>
      <c r="G121" s="137"/>
      <c r="H121" s="829"/>
      <c r="I121" s="829"/>
      <c r="J121" s="829"/>
      <c r="K121" s="829"/>
      <c r="L121" s="732"/>
      <c r="M121" s="732"/>
      <c r="N121" s="733"/>
      <c r="O121" s="664"/>
      <c r="P121" s="626"/>
      <c r="Q121" s="626"/>
      <c r="R121" s="626"/>
      <c r="S121" s="626"/>
      <c r="T121" s="627"/>
      <c r="U121" s="626"/>
      <c r="V121" s="610"/>
      <c r="W121" s="611"/>
      <c r="X121" s="479"/>
      <c r="Y121" s="612"/>
      <c r="Z121" s="617"/>
      <c r="AA121" s="618"/>
      <c r="AB121" s="616"/>
      <c r="AC121" s="616"/>
      <c r="AD121" s="616"/>
      <c r="AE121" s="616"/>
      <c r="AF121" s="616"/>
      <c r="AG121" s="714"/>
      <c r="AH121" s="672"/>
      <c r="AI121" s="637"/>
      <c r="AJ121" s="609"/>
    </row>
    <row r="122" spans="1:36" ht="12.75" customHeight="1" x14ac:dyDescent="0.2">
      <c r="B122" s="654"/>
      <c r="C122" s="657"/>
      <c r="D122" s="658"/>
      <c r="E122" s="645"/>
      <c r="F122" s="622"/>
      <c r="G122" s="137"/>
      <c r="H122" s="832"/>
      <c r="I122" s="832"/>
      <c r="J122" s="832"/>
      <c r="K122" s="832"/>
      <c r="L122" s="908"/>
      <c r="M122" s="908"/>
      <c r="N122" s="945"/>
      <c r="O122" s="636" t="s">
        <v>371</v>
      </c>
      <c r="P122" s="666"/>
      <c r="Q122" s="666"/>
      <c r="R122" s="666"/>
      <c r="S122" s="666"/>
      <c r="T122" s="633"/>
      <c r="U122" s="909" t="s">
        <v>317</v>
      </c>
      <c r="V122" s="628" t="s">
        <v>372</v>
      </c>
      <c r="W122" s="629"/>
      <c r="X122" s="488"/>
      <c r="Y122" s="613"/>
      <c r="Z122" s="618"/>
      <c r="AA122" s="618"/>
      <c r="AB122" s="616"/>
      <c r="AC122" s="616"/>
      <c r="AD122" s="616"/>
      <c r="AE122" s="616"/>
      <c r="AF122" s="616"/>
      <c r="AG122" s="714"/>
      <c r="AH122" s="672"/>
      <c r="AI122" s="637"/>
      <c r="AJ122" s="609"/>
    </row>
    <row r="123" spans="1:36" ht="81.75" customHeight="1" x14ac:dyDescent="0.2">
      <c r="B123" s="654"/>
      <c r="C123" s="657"/>
      <c r="D123" s="658"/>
      <c r="E123" s="645"/>
      <c r="F123" s="622"/>
      <c r="G123" s="137"/>
      <c r="H123" s="141"/>
      <c r="I123" s="141"/>
      <c r="J123" s="141"/>
      <c r="K123" s="141"/>
      <c r="L123" s="141"/>
      <c r="M123" s="141"/>
      <c r="N123" s="138"/>
      <c r="O123" s="637"/>
      <c r="P123" s="663"/>
      <c r="Q123" s="663"/>
      <c r="R123" s="663"/>
      <c r="S123" s="663"/>
      <c r="T123" s="625"/>
      <c r="U123" s="686"/>
      <c r="V123" s="608"/>
      <c r="W123" s="609"/>
      <c r="X123" s="488"/>
      <c r="Y123" s="614"/>
      <c r="Z123" s="618"/>
      <c r="AA123" s="618"/>
      <c r="AB123" s="616"/>
      <c r="AC123" s="616"/>
      <c r="AD123" s="616"/>
      <c r="AE123" s="616"/>
      <c r="AF123" s="616"/>
      <c r="AG123" s="714"/>
      <c r="AH123" s="672"/>
      <c r="AI123" s="637"/>
      <c r="AJ123" s="609"/>
    </row>
    <row r="124" spans="1:36" ht="12.75" hidden="1" customHeight="1" x14ac:dyDescent="0.2">
      <c r="B124" s="654"/>
      <c r="C124" s="657"/>
      <c r="D124" s="658"/>
      <c r="E124" s="645"/>
      <c r="F124" s="622"/>
      <c r="G124" s="137"/>
      <c r="H124" s="141"/>
      <c r="I124" s="141"/>
      <c r="J124" s="141"/>
      <c r="K124" s="141"/>
      <c r="L124" s="141"/>
      <c r="M124" s="141"/>
      <c r="N124" s="138"/>
      <c r="O124" s="664"/>
      <c r="P124" s="626"/>
      <c r="Q124" s="626"/>
      <c r="R124" s="626"/>
      <c r="S124" s="626"/>
      <c r="T124" s="627"/>
      <c r="U124" s="626"/>
      <c r="V124" s="630"/>
      <c r="W124" s="631"/>
      <c r="X124" s="523"/>
      <c r="Y124" s="617"/>
      <c r="Z124" s="617"/>
      <c r="AA124" s="618"/>
      <c r="AB124" s="616"/>
      <c r="AC124" s="616"/>
      <c r="AD124" s="616"/>
      <c r="AE124" s="616"/>
      <c r="AF124" s="616"/>
      <c r="AG124" s="714"/>
      <c r="AH124" s="672"/>
      <c r="AI124" s="637"/>
      <c r="AJ124" s="609"/>
    </row>
    <row r="125" spans="1:36" ht="12.75" hidden="1" customHeight="1" x14ac:dyDescent="0.2">
      <c r="B125" s="654"/>
      <c r="C125" s="657"/>
      <c r="D125" s="658"/>
      <c r="E125" s="645"/>
      <c r="F125" s="622"/>
      <c r="G125" s="137"/>
      <c r="H125" s="141"/>
      <c r="I125" s="141"/>
      <c r="J125" s="141"/>
      <c r="K125" s="141"/>
      <c r="L125" s="141"/>
      <c r="M125" s="141"/>
      <c r="N125" s="138"/>
      <c r="O125" s="137"/>
      <c r="P125" s="141"/>
      <c r="Q125" s="141"/>
      <c r="R125" s="141"/>
      <c r="S125" s="141"/>
      <c r="T125" s="141"/>
      <c r="U125" s="141"/>
      <c r="V125" s="141"/>
      <c r="W125" s="139"/>
      <c r="X125" s="488"/>
      <c r="Y125" s="618"/>
      <c r="Z125" s="618"/>
      <c r="AA125" s="618"/>
      <c r="AB125" s="616"/>
      <c r="AC125" s="616"/>
      <c r="AD125" s="616"/>
      <c r="AE125" s="616"/>
      <c r="AF125" s="616"/>
      <c r="AG125" s="714"/>
      <c r="AH125" s="672"/>
      <c r="AI125" s="637"/>
      <c r="AJ125" s="609"/>
    </row>
    <row r="126" spans="1:36" ht="12.75" hidden="1" customHeight="1" x14ac:dyDescent="0.2">
      <c r="B126" s="654"/>
      <c r="C126" s="657"/>
      <c r="D126" s="658"/>
      <c r="E126" s="645"/>
      <c r="F126" s="622"/>
      <c r="G126" s="137"/>
      <c r="H126" s="139"/>
      <c r="I126" s="139"/>
      <c r="J126" s="139"/>
      <c r="K126" s="139"/>
      <c r="L126" s="139"/>
      <c r="M126" s="139"/>
      <c r="N126" s="138"/>
      <c r="O126" s="137"/>
      <c r="P126" s="139"/>
      <c r="Q126" s="139"/>
      <c r="R126" s="139"/>
      <c r="S126" s="139"/>
      <c r="T126" s="139"/>
      <c r="U126" s="139"/>
      <c r="V126" s="139"/>
      <c r="W126" s="138"/>
      <c r="X126" s="523"/>
      <c r="Y126" s="524"/>
      <c r="Z126" s="524"/>
      <c r="AA126" s="524"/>
      <c r="AB126" s="616"/>
      <c r="AC126" s="616"/>
      <c r="AD126" s="616"/>
      <c r="AE126" s="616"/>
      <c r="AF126" s="616"/>
      <c r="AG126" s="714"/>
      <c r="AH126" s="672"/>
      <c r="AI126" s="637"/>
      <c r="AJ126" s="609"/>
    </row>
    <row r="127" spans="1:36" ht="13.5" x14ac:dyDescent="0.2">
      <c r="A127" s="86"/>
      <c r="B127" s="660" t="s">
        <v>120</v>
      </c>
      <c r="C127" s="655" t="s">
        <v>527</v>
      </c>
      <c r="D127" s="656"/>
      <c r="E127" s="660" t="s">
        <v>373</v>
      </c>
      <c r="F127" s="660"/>
      <c r="G127" s="149"/>
      <c r="H127" s="142"/>
      <c r="I127" s="142"/>
      <c r="J127" s="142"/>
      <c r="K127" s="142"/>
      <c r="L127" s="142"/>
      <c r="M127" s="142"/>
      <c r="N127" s="140"/>
      <c r="O127" s="149"/>
      <c r="P127" s="142"/>
      <c r="Q127" s="142"/>
      <c r="R127" s="142"/>
      <c r="S127" s="142"/>
      <c r="T127" s="142"/>
      <c r="U127" s="142"/>
      <c r="V127" s="142"/>
      <c r="W127" s="140"/>
      <c r="X127" s="508"/>
      <c r="Y127" s="508"/>
      <c r="Z127" s="951"/>
      <c r="AA127" s="952"/>
      <c r="AB127" s="615">
        <v>0</v>
      </c>
      <c r="AC127" s="615">
        <v>0</v>
      </c>
      <c r="AD127" s="615">
        <v>0</v>
      </c>
      <c r="AE127" s="615">
        <v>0</v>
      </c>
      <c r="AF127" s="615">
        <v>0</v>
      </c>
      <c r="AG127" s="615">
        <v>0</v>
      </c>
      <c r="AH127" s="745"/>
      <c r="AI127" s="660"/>
      <c r="AJ127" s="607"/>
    </row>
    <row r="128" spans="1:36" ht="12.75" customHeight="1" x14ac:dyDescent="0.2">
      <c r="A128" s="148"/>
      <c r="B128" s="645"/>
      <c r="C128" s="657"/>
      <c r="D128" s="658"/>
      <c r="E128" s="645"/>
      <c r="F128" s="645"/>
      <c r="G128" s="137"/>
      <c r="H128" s="619" t="s">
        <v>297</v>
      </c>
      <c r="I128" s="663"/>
      <c r="J128" s="663"/>
      <c r="K128" s="625"/>
      <c r="L128" s="619" t="s">
        <v>375</v>
      </c>
      <c r="M128" s="625"/>
      <c r="N128" s="619" t="s">
        <v>299</v>
      </c>
      <c r="O128" s="137"/>
      <c r="P128" s="141"/>
      <c r="Q128" s="141"/>
      <c r="R128" s="141"/>
      <c r="S128" s="141"/>
      <c r="T128" s="141"/>
      <c r="U128" s="141"/>
      <c r="V128" s="141"/>
      <c r="W128" s="138"/>
      <c r="X128" s="470"/>
      <c r="Y128" s="154"/>
      <c r="Z128" s="154"/>
      <c r="AA128" s="471"/>
      <c r="AB128" s="616"/>
      <c r="AC128" s="616"/>
      <c r="AD128" s="616"/>
      <c r="AE128" s="616"/>
      <c r="AF128" s="616"/>
      <c r="AG128" s="714"/>
      <c r="AH128" s="672"/>
      <c r="AI128" s="637"/>
      <c r="AJ128" s="609"/>
    </row>
    <row r="129" spans="1:36" ht="54" customHeight="1" x14ac:dyDescent="0.2">
      <c r="A129" s="155"/>
      <c r="B129" s="928"/>
      <c r="C129" s="947"/>
      <c r="D129" s="948"/>
      <c r="E129" s="928"/>
      <c r="F129" s="928"/>
      <c r="G129" s="150"/>
      <c r="H129" s="719"/>
      <c r="I129" s="719"/>
      <c r="J129" s="719"/>
      <c r="K129" s="620"/>
      <c r="L129" s="719"/>
      <c r="M129" s="620"/>
      <c r="N129" s="620"/>
      <c r="O129" s="150"/>
      <c r="P129" s="153"/>
      <c r="Q129" s="153"/>
      <c r="R129" s="153"/>
      <c r="S129" s="153"/>
      <c r="T129" s="153"/>
      <c r="U129" s="153"/>
      <c r="V129" s="153"/>
      <c r="W129" s="151"/>
      <c r="X129" s="480"/>
      <c r="Y129" s="480"/>
      <c r="Z129" s="589"/>
      <c r="AA129" s="590"/>
      <c r="AB129" s="659"/>
      <c r="AC129" s="659"/>
      <c r="AD129" s="659"/>
      <c r="AE129" s="659"/>
      <c r="AF129" s="659"/>
      <c r="AG129" s="746"/>
      <c r="AH129" s="747"/>
      <c r="AI129" s="710"/>
      <c r="AJ129" s="631"/>
    </row>
    <row r="130" spans="1:36" ht="12.75" customHeight="1" x14ac:dyDescent="0.2">
      <c r="B130" s="647" t="s">
        <v>157</v>
      </c>
      <c r="C130" s="958" t="s">
        <v>528</v>
      </c>
      <c r="D130" s="658"/>
      <c r="E130" s="685" t="s">
        <v>376</v>
      </c>
      <c r="F130" s="621" t="s">
        <v>230</v>
      </c>
      <c r="G130" s="137"/>
      <c r="H130" s="139"/>
      <c r="I130" s="139"/>
      <c r="J130" s="139"/>
      <c r="K130" s="139"/>
      <c r="L130" s="139"/>
      <c r="M130" s="139"/>
      <c r="N130" s="138"/>
      <c r="O130" s="685" t="s">
        <v>377</v>
      </c>
      <c r="P130" s="686"/>
      <c r="Q130" s="686"/>
      <c r="R130" s="686"/>
      <c r="S130" s="686"/>
      <c r="T130" s="625"/>
      <c r="U130" s="623" t="s">
        <v>289</v>
      </c>
      <c r="V130" s="623" t="s">
        <v>378</v>
      </c>
      <c r="W130" s="625"/>
      <c r="X130" s="726" t="s">
        <v>29</v>
      </c>
      <c r="Y130" s="503" t="s">
        <v>97</v>
      </c>
      <c r="Z130" s="727" t="s">
        <v>575</v>
      </c>
      <c r="AA130" s="856"/>
      <c r="AB130" s="639">
        <v>2578.5</v>
      </c>
      <c r="AC130" s="639">
        <v>2578.5</v>
      </c>
      <c r="AD130" s="639">
        <v>2696.1</v>
      </c>
      <c r="AE130" s="639">
        <f>2932.4+1815.9</f>
        <v>4748.3</v>
      </c>
      <c r="AF130" s="639">
        <v>2932.4</v>
      </c>
      <c r="AG130" s="639">
        <f>AF130</f>
        <v>2932.4</v>
      </c>
      <c r="AH130" s="625"/>
      <c r="AI130" s="685"/>
      <c r="AJ130" s="625"/>
    </row>
    <row r="131" spans="1:36" ht="12.75" customHeight="1" x14ac:dyDescent="0.2">
      <c r="B131" s="645"/>
      <c r="C131" s="657"/>
      <c r="D131" s="658"/>
      <c r="E131" s="645"/>
      <c r="F131" s="622"/>
      <c r="G131" s="15"/>
      <c r="H131" s="623" t="s">
        <v>297</v>
      </c>
      <c r="I131" s="624"/>
      <c r="J131" s="624"/>
      <c r="K131" s="625"/>
      <c r="L131" s="623" t="s">
        <v>379</v>
      </c>
      <c r="M131" s="625"/>
      <c r="N131" s="623" t="s">
        <v>98</v>
      </c>
      <c r="O131" s="637"/>
      <c r="P131" s="624"/>
      <c r="Q131" s="624"/>
      <c r="R131" s="624"/>
      <c r="S131" s="624"/>
      <c r="T131" s="625"/>
      <c r="U131" s="625"/>
      <c r="V131" s="624"/>
      <c r="W131" s="625"/>
      <c r="X131" s="726"/>
      <c r="Y131" s="503"/>
      <c r="Z131" s="727"/>
      <c r="AA131" s="856"/>
      <c r="AB131" s="645"/>
      <c r="AC131" s="645"/>
      <c r="AD131" s="645"/>
      <c r="AE131" s="645"/>
      <c r="AF131" s="645"/>
      <c r="AG131" s="637"/>
      <c r="AH131" s="625"/>
      <c r="AI131" s="637"/>
      <c r="AJ131" s="625"/>
    </row>
    <row r="132" spans="1:36" ht="12.75" customHeight="1" x14ac:dyDescent="0.2">
      <c r="B132" s="645"/>
      <c r="C132" s="657"/>
      <c r="D132" s="658"/>
      <c r="E132" s="645"/>
      <c r="F132" s="622"/>
      <c r="G132" s="15"/>
      <c r="H132" s="624"/>
      <c r="I132" s="624"/>
      <c r="J132" s="624"/>
      <c r="K132" s="625"/>
      <c r="L132" s="624"/>
      <c r="M132" s="625"/>
      <c r="N132" s="625"/>
      <c r="O132" s="664"/>
      <c r="P132" s="626"/>
      <c r="Q132" s="626"/>
      <c r="R132" s="626"/>
      <c r="S132" s="626"/>
      <c r="T132" s="627"/>
      <c r="U132" s="627"/>
      <c r="V132" s="626"/>
      <c r="W132" s="627"/>
      <c r="X132" s="726"/>
      <c r="Y132" s="503"/>
      <c r="Z132" s="727"/>
      <c r="AA132" s="856"/>
      <c r="AB132" s="645"/>
      <c r="AC132" s="645"/>
      <c r="AD132" s="645"/>
      <c r="AE132" s="645"/>
      <c r="AF132" s="645"/>
      <c r="AG132" s="637"/>
      <c r="AH132" s="625"/>
      <c r="AI132" s="637"/>
      <c r="AJ132" s="625"/>
    </row>
    <row r="133" spans="1:36" ht="12.75" customHeight="1" x14ac:dyDescent="0.2">
      <c r="B133" s="645"/>
      <c r="C133" s="657"/>
      <c r="D133" s="658"/>
      <c r="E133" s="645"/>
      <c r="F133" s="622"/>
      <c r="G133" s="15"/>
      <c r="H133" s="626"/>
      <c r="I133" s="626"/>
      <c r="J133" s="626"/>
      <c r="K133" s="627"/>
      <c r="L133" s="626"/>
      <c r="M133" s="627"/>
      <c r="N133" s="627"/>
      <c r="O133" s="15"/>
      <c r="W133" s="6"/>
      <c r="X133" s="726"/>
      <c r="Y133" s="90"/>
      <c r="Z133" s="727"/>
      <c r="AA133" s="856"/>
      <c r="AB133" s="645"/>
      <c r="AC133" s="645"/>
      <c r="AD133" s="645"/>
      <c r="AE133" s="645"/>
      <c r="AF133" s="645"/>
      <c r="AG133" s="637"/>
      <c r="AH133" s="625"/>
      <c r="AI133" s="637"/>
      <c r="AJ133" s="625"/>
    </row>
    <row r="134" spans="1:36" ht="17.25" customHeight="1" x14ac:dyDescent="0.2">
      <c r="B134" s="645"/>
      <c r="C134" s="657"/>
      <c r="D134" s="658"/>
      <c r="E134" s="645"/>
      <c r="F134" s="622"/>
      <c r="G134" s="15"/>
      <c r="H134" s="623" t="s">
        <v>380</v>
      </c>
      <c r="I134" s="624"/>
      <c r="J134" s="624"/>
      <c r="K134" s="625"/>
      <c r="L134" s="623" t="s">
        <v>381</v>
      </c>
      <c r="M134" s="625"/>
      <c r="N134" s="623" t="s">
        <v>382</v>
      </c>
      <c r="O134" s="15"/>
      <c r="W134" s="6"/>
      <c r="X134" s="726"/>
      <c r="Y134" s="91"/>
      <c r="Z134" s="857"/>
      <c r="AA134" s="858"/>
      <c r="AB134" s="645"/>
      <c r="AC134" s="645"/>
      <c r="AD134" s="645"/>
      <c r="AE134" s="645"/>
      <c r="AF134" s="645"/>
      <c r="AG134" s="637"/>
      <c r="AH134" s="625"/>
      <c r="AI134" s="637"/>
      <c r="AJ134" s="625"/>
    </row>
    <row r="135" spans="1:36" ht="48.75" customHeight="1" x14ac:dyDescent="0.2">
      <c r="B135" s="645"/>
      <c r="C135" s="657"/>
      <c r="D135" s="658"/>
      <c r="E135" s="645"/>
      <c r="F135" s="622"/>
      <c r="G135" s="15"/>
      <c r="H135" s="626"/>
      <c r="I135" s="626"/>
      <c r="J135" s="626"/>
      <c r="K135" s="627"/>
      <c r="L135" s="626"/>
      <c r="M135" s="627"/>
      <c r="N135" s="627"/>
      <c r="O135" s="15"/>
      <c r="W135" s="32"/>
      <c r="X135" s="480" t="s">
        <v>39</v>
      </c>
      <c r="Y135" s="96" t="s">
        <v>97</v>
      </c>
      <c r="Z135" s="949" t="s">
        <v>577</v>
      </c>
      <c r="AA135" s="950"/>
      <c r="AB135" s="645"/>
      <c r="AC135" s="645"/>
      <c r="AD135" s="645"/>
      <c r="AE135" s="645"/>
      <c r="AF135" s="645"/>
      <c r="AG135" s="637"/>
      <c r="AH135" s="625"/>
      <c r="AI135" s="637"/>
      <c r="AJ135" s="625"/>
    </row>
    <row r="136" spans="1:36" ht="40.5" customHeight="1" x14ac:dyDescent="0.2">
      <c r="B136" s="636" t="s">
        <v>121</v>
      </c>
      <c r="C136" s="689" t="s">
        <v>529</v>
      </c>
      <c r="D136" s="690"/>
      <c r="E136" s="636" t="s">
        <v>383</v>
      </c>
      <c r="F136" s="931" t="s">
        <v>440</v>
      </c>
      <c r="G136" s="12"/>
      <c r="H136" s="2"/>
      <c r="I136" s="2"/>
      <c r="J136" s="2"/>
      <c r="K136" s="2"/>
      <c r="L136" s="2"/>
      <c r="M136" s="2"/>
      <c r="N136" s="3"/>
      <c r="O136" s="636"/>
      <c r="P136" s="666"/>
      <c r="Q136" s="666"/>
      <c r="R136" s="666"/>
      <c r="S136" s="666"/>
      <c r="T136" s="633"/>
      <c r="U136" s="632"/>
      <c r="V136" s="632"/>
      <c r="W136" s="666"/>
      <c r="X136" s="604" t="s">
        <v>30</v>
      </c>
      <c r="Y136" s="670" t="s">
        <v>289</v>
      </c>
      <c r="Z136" s="667" t="s">
        <v>575</v>
      </c>
      <c r="AA136" s="795"/>
      <c r="AB136" s="638">
        <v>29356.5</v>
      </c>
      <c r="AC136" s="638">
        <v>29356.5</v>
      </c>
      <c r="AD136" s="638">
        <v>29575.5</v>
      </c>
      <c r="AE136" s="638">
        <f>24957.2-1352+30330.2</f>
        <v>53935.4</v>
      </c>
      <c r="AF136" s="638">
        <f>24957.2-1352</f>
        <v>23605.200000000001</v>
      </c>
      <c r="AG136" s="638">
        <f>AF136</f>
        <v>23605.200000000001</v>
      </c>
      <c r="AH136" s="713"/>
      <c r="AI136" s="636"/>
      <c r="AJ136" s="633"/>
    </row>
    <row r="137" spans="1:36" ht="6.75" customHeight="1" x14ac:dyDescent="0.2">
      <c r="B137" s="645"/>
      <c r="C137" s="657"/>
      <c r="D137" s="658"/>
      <c r="E137" s="645"/>
      <c r="F137" s="622"/>
      <c r="G137" s="15"/>
      <c r="H137" s="619" t="s">
        <v>297</v>
      </c>
      <c r="I137" s="624"/>
      <c r="J137" s="624"/>
      <c r="K137" s="625"/>
      <c r="L137" s="619" t="s">
        <v>384</v>
      </c>
      <c r="M137" s="625"/>
      <c r="N137" s="619" t="s">
        <v>299</v>
      </c>
      <c r="O137" s="637"/>
      <c r="P137" s="624"/>
      <c r="Q137" s="624"/>
      <c r="R137" s="624"/>
      <c r="S137" s="624"/>
      <c r="T137" s="625"/>
      <c r="U137" s="625"/>
      <c r="V137" s="624"/>
      <c r="W137" s="686"/>
      <c r="X137" s="605"/>
      <c r="Y137" s="671"/>
      <c r="Z137" s="857"/>
      <c r="AA137" s="858"/>
      <c r="AB137" s="616"/>
      <c r="AC137" s="616"/>
      <c r="AD137" s="616"/>
      <c r="AE137" s="616"/>
      <c r="AF137" s="616"/>
      <c r="AG137" s="714"/>
      <c r="AH137" s="672"/>
      <c r="AI137" s="637"/>
      <c r="AJ137" s="625"/>
    </row>
    <row r="138" spans="1:36" ht="54" x14ac:dyDescent="0.2">
      <c r="B138" s="645"/>
      <c r="C138" s="657"/>
      <c r="D138" s="658"/>
      <c r="E138" s="645"/>
      <c r="F138" s="622"/>
      <c r="G138" s="15"/>
      <c r="H138" s="624"/>
      <c r="I138" s="624"/>
      <c r="J138" s="624"/>
      <c r="K138" s="625"/>
      <c r="L138" s="624"/>
      <c r="M138" s="625"/>
      <c r="N138" s="625"/>
      <c r="O138" s="664"/>
      <c r="P138" s="626"/>
      <c r="Q138" s="626"/>
      <c r="R138" s="626"/>
      <c r="S138" s="626"/>
      <c r="T138" s="627"/>
      <c r="U138" s="627"/>
      <c r="V138" s="626"/>
      <c r="W138" s="627"/>
      <c r="X138" s="525" t="s">
        <v>35</v>
      </c>
      <c r="Y138" s="511" t="s">
        <v>97</v>
      </c>
      <c r="Z138" s="669" t="s">
        <v>575</v>
      </c>
      <c r="AA138" s="652"/>
      <c r="AB138" s="616"/>
      <c r="AC138" s="616"/>
      <c r="AD138" s="616"/>
      <c r="AE138" s="616"/>
      <c r="AF138" s="616"/>
      <c r="AG138" s="714"/>
      <c r="AH138" s="672"/>
      <c r="AI138" s="637"/>
      <c r="AJ138" s="625"/>
    </row>
    <row r="139" spans="1:36" ht="81" x14ac:dyDescent="0.2">
      <c r="B139" s="645"/>
      <c r="C139" s="657"/>
      <c r="D139" s="658"/>
      <c r="E139" s="645"/>
      <c r="F139" s="622"/>
      <c r="G139" s="15"/>
      <c r="N139" s="6"/>
      <c r="O139" s="637"/>
      <c r="P139" s="624"/>
      <c r="Q139" s="624"/>
      <c r="R139" s="624"/>
      <c r="S139" s="624"/>
      <c r="T139" s="625"/>
      <c r="U139" s="391"/>
      <c r="V139" s="624"/>
      <c r="W139" s="625"/>
      <c r="X139" s="526" t="s">
        <v>418</v>
      </c>
      <c r="Y139" s="486" t="s">
        <v>97</v>
      </c>
      <c r="Z139" s="634" t="s">
        <v>575</v>
      </c>
      <c r="AA139" s="728"/>
      <c r="AB139" s="616"/>
      <c r="AC139" s="616"/>
      <c r="AD139" s="616"/>
      <c r="AE139" s="616"/>
      <c r="AF139" s="616"/>
      <c r="AG139" s="714"/>
      <c r="AH139" s="672"/>
      <c r="AI139" s="637"/>
      <c r="AJ139" s="625"/>
    </row>
    <row r="140" spans="1:36" s="543" customFormat="1" ht="94.5" x14ac:dyDescent="0.2">
      <c r="B140" s="546"/>
      <c r="C140" s="548"/>
      <c r="D140" s="549"/>
      <c r="E140" s="546"/>
      <c r="F140" s="545"/>
      <c r="G140" s="547"/>
      <c r="N140" s="544"/>
      <c r="O140" s="547"/>
      <c r="T140" s="544"/>
      <c r="U140" s="544"/>
      <c r="W140" s="544"/>
      <c r="X140" s="563" t="s">
        <v>582</v>
      </c>
      <c r="Y140" s="551" t="s">
        <v>97</v>
      </c>
      <c r="Z140" s="851" t="s">
        <v>429</v>
      </c>
      <c r="AA140" s="852"/>
      <c r="AB140" s="552"/>
      <c r="AC140" s="552"/>
      <c r="AD140" s="552"/>
      <c r="AE140" s="552"/>
      <c r="AF140" s="552"/>
      <c r="AG140" s="554"/>
      <c r="AH140" s="555"/>
      <c r="AI140" s="547"/>
      <c r="AJ140" s="544"/>
    </row>
    <row r="141" spans="1:36" s="390" customFormat="1" ht="81" x14ac:dyDescent="0.2">
      <c r="B141" s="394"/>
      <c r="C141" s="456"/>
      <c r="D141" s="457"/>
      <c r="E141" s="394"/>
      <c r="F141" s="392"/>
      <c r="G141" s="393"/>
      <c r="N141" s="391"/>
      <c r="O141" s="393"/>
      <c r="T141" s="391"/>
      <c r="U141" s="391"/>
      <c r="W141" s="391"/>
      <c r="X141" s="480" t="s">
        <v>496</v>
      </c>
      <c r="Y141" s="484" t="s">
        <v>97</v>
      </c>
      <c r="Z141" s="851" t="s">
        <v>495</v>
      </c>
      <c r="AA141" s="852"/>
      <c r="AB141" s="396"/>
      <c r="AC141" s="396"/>
      <c r="AD141" s="396"/>
      <c r="AE141" s="396"/>
      <c r="AF141" s="396"/>
      <c r="AG141" s="397"/>
      <c r="AH141" s="398"/>
      <c r="AI141" s="393"/>
      <c r="AJ141" s="391"/>
    </row>
    <row r="142" spans="1:36" ht="40.5" customHeight="1" x14ac:dyDescent="0.25">
      <c r="B142" s="636" t="s">
        <v>122</v>
      </c>
      <c r="C142" s="689" t="s">
        <v>530</v>
      </c>
      <c r="D142" s="690"/>
      <c r="E142" s="636" t="s">
        <v>385</v>
      </c>
      <c r="F142" s="636" t="s">
        <v>386</v>
      </c>
      <c r="G142" s="12"/>
      <c r="H142" s="953" t="s">
        <v>297</v>
      </c>
      <c r="I142" s="954"/>
      <c r="J142" s="2"/>
      <c r="K142" s="2"/>
      <c r="L142" s="115" t="s">
        <v>397</v>
      </c>
      <c r="M142" s="2"/>
      <c r="N142" s="116" t="s">
        <v>299</v>
      </c>
      <c r="O142" s="636" t="s">
        <v>387</v>
      </c>
      <c r="P142" s="666"/>
      <c r="Q142" s="666"/>
      <c r="R142" s="666"/>
      <c r="S142" s="666"/>
      <c r="T142" s="633"/>
      <c r="U142" s="632" t="s">
        <v>289</v>
      </c>
      <c r="V142" s="632" t="s">
        <v>388</v>
      </c>
      <c r="W142" s="633"/>
      <c r="X142" s="486" t="s">
        <v>31</v>
      </c>
      <c r="Y142" s="486" t="s">
        <v>97</v>
      </c>
      <c r="Z142" s="634" t="s">
        <v>575</v>
      </c>
      <c r="AA142" s="728"/>
      <c r="AB142" s="638">
        <v>23103.8</v>
      </c>
      <c r="AC142" s="638">
        <v>22877.5</v>
      </c>
      <c r="AD142" s="638">
        <v>25112.5</v>
      </c>
      <c r="AE142" s="638">
        <f>19825.3+131.1+0.3+0.1</f>
        <v>19956.799999999996</v>
      </c>
      <c r="AF142" s="638">
        <f>19825.3+131.1+0.3+0.1</f>
        <v>19956.799999999996</v>
      </c>
      <c r="AG142" s="638">
        <f>AF142</f>
        <v>19956.799999999996</v>
      </c>
      <c r="AH142" s="713"/>
      <c r="AI142" s="636"/>
      <c r="AJ142" s="633"/>
    </row>
    <row r="143" spans="1:36" ht="94.5" x14ac:dyDescent="0.2">
      <c r="B143" s="645"/>
      <c r="C143" s="657"/>
      <c r="D143" s="658"/>
      <c r="E143" s="645"/>
      <c r="F143" s="645"/>
      <c r="G143" s="15"/>
      <c r="H143" s="619" t="s">
        <v>389</v>
      </c>
      <c r="I143" s="624"/>
      <c r="J143" s="624"/>
      <c r="K143" s="625"/>
      <c r="L143" s="619" t="s">
        <v>289</v>
      </c>
      <c r="M143" s="625"/>
      <c r="N143" s="619" t="s">
        <v>390</v>
      </c>
      <c r="O143" s="637"/>
      <c r="P143" s="624"/>
      <c r="Q143" s="624"/>
      <c r="R143" s="624"/>
      <c r="S143" s="624"/>
      <c r="T143" s="625"/>
      <c r="U143" s="625"/>
      <c r="V143" s="624"/>
      <c r="W143" s="625"/>
      <c r="X143" s="480" t="s">
        <v>483</v>
      </c>
      <c r="Y143" s="484" t="s">
        <v>97</v>
      </c>
      <c r="Z143" s="667" t="s">
        <v>471</v>
      </c>
      <c r="AA143" s="590"/>
      <c r="AB143" s="616"/>
      <c r="AC143" s="616"/>
      <c r="AD143" s="616"/>
      <c r="AE143" s="616"/>
      <c r="AF143" s="616"/>
      <c r="AG143" s="714"/>
      <c r="AH143" s="672"/>
      <c r="AI143" s="637"/>
      <c r="AJ143" s="625"/>
    </row>
    <row r="144" spans="1:36" ht="122.25" customHeight="1" x14ac:dyDescent="0.2">
      <c r="B144" s="645"/>
      <c r="C144" s="657"/>
      <c r="D144" s="658"/>
      <c r="E144" s="645"/>
      <c r="F144" s="645"/>
      <c r="G144" s="15"/>
      <c r="H144" s="624"/>
      <c r="I144" s="624"/>
      <c r="J144" s="624"/>
      <c r="K144" s="625"/>
      <c r="L144" s="624"/>
      <c r="M144" s="625"/>
      <c r="N144" s="625"/>
      <c r="O144" s="664"/>
      <c r="P144" s="626"/>
      <c r="Q144" s="626"/>
      <c r="R144" s="626"/>
      <c r="S144" s="626"/>
      <c r="T144" s="627"/>
      <c r="U144" s="627"/>
      <c r="V144" s="626"/>
      <c r="W144" s="627"/>
      <c r="X144" s="129" t="s">
        <v>445</v>
      </c>
      <c r="Y144" s="486" t="s">
        <v>159</v>
      </c>
      <c r="Z144" s="634" t="s">
        <v>444</v>
      </c>
      <c r="AA144" s="698"/>
      <c r="AB144" s="616"/>
      <c r="AC144" s="616"/>
      <c r="AD144" s="616"/>
      <c r="AE144" s="616"/>
      <c r="AF144" s="616"/>
      <c r="AG144" s="714"/>
      <c r="AH144" s="672"/>
      <c r="AI144" s="637"/>
      <c r="AJ144" s="625"/>
    </row>
    <row r="145" spans="2:36" ht="94.5" x14ac:dyDescent="0.2">
      <c r="B145" s="645"/>
      <c r="C145" s="657"/>
      <c r="D145" s="658"/>
      <c r="E145" s="645"/>
      <c r="F145" s="645"/>
      <c r="G145" s="15"/>
      <c r="H145" s="626"/>
      <c r="I145" s="626"/>
      <c r="J145" s="626"/>
      <c r="K145" s="627"/>
      <c r="L145" s="626"/>
      <c r="M145" s="627"/>
      <c r="N145" s="627"/>
      <c r="O145" s="636" t="s">
        <v>391</v>
      </c>
      <c r="P145" s="666"/>
      <c r="Q145" s="666"/>
      <c r="R145" s="666"/>
      <c r="S145" s="666"/>
      <c r="T145" s="633"/>
      <c r="U145" s="632" t="s">
        <v>392</v>
      </c>
      <c r="V145" s="632" t="s">
        <v>393</v>
      </c>
      <c r="W145" s="633"/>
      <c r="X145" s="536" t="s">
        <v>484</v>
      </c>
      <c r="Y145" s="480" t="s">
        <v>97</v>
      </c>
      <c r="Z145" s="589" t="s">
        <v>425</v>
      </c>
      <c r="AA145" s="590"/>
      <c r="AB145" s="616"/>
      <c r="AC145" s="616"/>
      <c r="AD145" s="616"/>
      <c r="AE145" s="616"/>
      <c r="AF145" s="616"/>
      <c r="AG145" s="714"/>
      <c r="AH145" s="672"/>
      <c r="AI145" s="637"/>
      <c r="AJ145" s="625"/>
    </row>
    <row r="146" spans="2:36" ht="108" customHeight="1" x14ac:dyDescent="0.2">
      <c r="B146" s="645"/>
      <c r="C146" s="657"/>
      <c r="D146" s="658"/>
      <c r="E146" s="645"/>
      <c r="F146" s="645"/>
      <c r="G146" s="15"/>
      <c r="H146" s="619" t="s">
        <v>394</v>
      </c>
      <c r="I146" s="624"/>
      <c r="J146" s="624"/>
      <c r="K146" s="625"/>
      <c r="L146" s="619" t="s">
        <v>395</v>
      </c>
      <c r="M146" s="625"/>
      <c r="N146" s="619" t="s">
        <v>396</v>
      </c>
      <c r="O146" s="637"/>
      <c r="P146" s="624"/>
      <c r="Q146" s="624"/>
      <c r="R146" s="624"/>
      <c r="S146" s="624"/>
      <c r="T146" s="625"/>
      <c r="U146" s="625"/>
      <c r="V146" s="624"/>
      <c r="W146" s="686"/>
      <c r="X146" s="480" t="s">
        <v>473</v>
      </c>
      <c r="Y146" s="527" t="s">
        <v>97</v>
      </c>
      <c r="Z146" s="975" t="s">
        <v>478</v>
      </c>
      <c r="AA146" s="976"/>
      <c r="AB146" s="616"/>
      <c r="AC146" s="616"/>
      <c r="AD146" s="616"/>
      <c r="AE146" s="616"/>
      <c r="AF146" s="616"/>
      <c r="AG146" s="714"/>
      <c r="AH146" s="672"/>
      <c r="AI146" s="637"/>
      <c r="AJ146" s="625"/>
    </row>
    <row r="147" spans="2:36" ht="12.75" customHeight="1" x14ac:dyDescent="0.2">
      <c r="B147" s="645"/>
      <c r="C147" s="657"/>
      <c r="D147" s="658"/>
      <c r="E147" s="645"/>
      <c r="F147" s="645"/>
      <c r="G147" s="15"/>
      <c r="H147" s="624"/>
      <c r="I147" s="624"/>
      <c r="J147" s="624"/>
      <c r="K147" s="625"/>
      <c r="L147" s="624"/>
      <c r="M147" s="625"/>
      <c r="N147" s="625"/>
      <c r="O147" s="664"/>
      <c r="P147" s="626"/>
      <c r="Q147" s="626"/>
      <c r="R147" s="626"/>
      <c r="S147" s="626"/>
      <c r="T147" s="627"/>
      <c r="U147" s="627"/>
      <c r="V147" s="626"/>
      <c r="W147" s="627"/>
      <c r="X147" s="496"/>
      <c r="Y147" s="507"/>
      <c r="Z147" s="634"/>
      <c r="AA147" s="635"/>
      <c r="AB147" s="616"/>
      <c r="AC147" s="616"/>
      <c r="AD147" s="616"/>
      <c r="AE147" s="616"/>
      <c r="AF147" s="616"/>
      <c r="AG147" s="714"/>
      <c r="AH147" s="672"/>
      <c r="AI147" s="637"/>
      <c r="AJ147" s="625"/>
    </row>
    <row r="148" spans="2:36" ht="12.75" hidden="1" customHeight="1" x14ac:dyDescent="0.2">
      <c r="B148" s="648"/>
      <c r="C148" s="691"/>
      <c r="D148" s="692"/>
      <c r="E148" s="648"/>
      <c r="F148" s="648"/>
      <c r="G148" s="13"/>
      <c r="H148" s="626"/>
      <c r="I148" s="626"/>
      <c r="J148" s="626"/>
      <c r="K148" s="627"/>
      <c r="L148" s="626"/>
      <c r="M148" s="627"/>
      <c r="N148" s="113"/>
      <c r="O148" s="13"/>
      <c r="P148" s="8"/>
      <c r="Q148" s="8"/>
      <c r="R148" s="8"/>
      <c r="S148" s="8"/>
      <c r="T148" s="8"/>
      <c r="U148" s="8"/>
      <c r="V148" s="8"/>
      <c r="W148" s="9"/>
      <c r="X148" s="470"/>
      <c r="Y148" s="483"/>
      <c r="Z148" s="483"/>
      <c r="AA148" s="471"/>
      <c r="AB148" s="643"/>
      <c r="AC148" s="643"/>
      <c r="AD148" s="643"/>
      <c r="AE148" s="643"/>
      <c r="AF148" s="643"/>
      <c r="AG148" s="793"/>
      <c r="AH148" s="794"/>
      <c r="AI148" s="664"/>
      <c r="AJ148" s="627"/>
    </row>
    <row r="149" spans="2:36" ht="12.75" customHeight="1" x14ac:dyDescent="0.2">
      <c r="B149" s="636" t="s">
        <v>123</v>
      </c>
      <c r="C149" s="689" t="s">
        <v>531</v>
      </c>
      <c r="D149" s="690"/>
      <c r="E149" s="636" t="s">
        <v>398</v>
      </c>
      <c r="F149" s="636" t="s">
        <v>475</v>
      </c>
      <c r="G149" s="12"/>
      <c r="H149" s="2"/>
      <c r="I149" s="2"/>
      <c r="J149" s="2"/>
      <c r="K149" s="2"/>
      <c r="L149" s="2"/>
      <c r="M149" s="2"/>
      <c r="N149" s="3"/>
      <c r="O149" s="636" t="s">
        <v>399</v>
      </c>
      <c r="P149" s="666"/>
      <c r="Q149" s="666"/>
      <c r="R149" s="666"/>
      <c r="S149" s="666"/>
      <c r="T149" s="633"/>
      <c r="U149" s="632" t="s">
        <v>400</v>
      </c>
      <c r="V149" s="632" t="s">
        <v>401</v>
      </c>
      <c r="W149" s="666"/>
      <c r="X149" s="644" t="s">
        <v>32</v>
      </c>
      <c r="Y149" s="644" t="s">
        <v>97</v>
      </c>
      <c r="Z149" s="644" t="s">
        <v>468</v>
      </c>
      <c r="AA149" s="644"/>
      <c r="AB149" s="638">
        <v>79605.8</v>
      </c>
      <c r="AC149" s="638">
        <v>79325</v>
      </c>
      <c r="AD149" s="638">
        <v>62625.2</v>
      </c>
      <c r="AE149" s="638">
        <f>44522.3</f>
        <v>44522.3</v>
      </c>
      <c r="AF149" s="638">
        <f>109532.6</f>
        <v>109532.6</v>
      </c>
      <c r="AG149" s="638">
        <f>44522.3</f>
        <v>44522.3</v>
      </c>
      <c r="AH149" s="713"/>
      <c r="AI149" s="636"/>
      <c r="AJ149" s="633"/>
    </row>
    <row r="150" spans="2:36" ht="12.75" customHeight="1" x14ac:dyDescent="0.2">
      <c r="B150" s="645"/>
      <c r="C150" s="657"/>
      <c r="D150" s="658"/>
      <c r="E150" s="645"/>
      <c r="F150" s="645"/>
      <c r="G150" s="15"/>
      <c r="H150" s="619" t="s">
        <v>297</v>
      </c>
      <c r="I150" s="624"/>
      <c r="J150" s="624"/>
      <c r="K150" s="625"/>
      <c r="L150" s="619" t="s">
        <v>402</v>
      </c>
      <c r="M150" s="625"/>
      <c r="N150" s="619" t="s">
        <v>299</v>
      </c>
      <c r="O150" s="637"/>
      <c r="P150" s="624"/>
      <c r="Q150" s="624"/>
      <c r="R150" s="624"/>
      <c r="S150" s="624"/>
      <c r="T150" s="625"/>
      <c r="U150" s="625"/>
      <c r="V150" s="624"/>
      <c r="W150" s="686"/>
      <c r="X150" s="644"/>
      <c r="Y150" s="644"/>
      <c r="Z150" s="644"/>
      <c r="AA150" s="644"/>
      <c r="AB150" s="616"/>
      <c r="AC150" s="616"/>
      <c r="AD150" s="616"/>
      <c r="AE150" s="616"/>
      <c r="AF150" s="616"/>
      <c r="AG150" s="714"/>
      <c r="AH150" s="672"/>
      <c r="AI150" s="637"/>
      <c r="AJ150" s="625"/>
    </row>
    <row r="151" spans="2:36" ht="13.5" customHeight="1" x14ac:dyDescent="0.2">
      <c r="B151" s="645"/>
      <c r="C151" s="657"/>
      <c r="D151" s="658"/>
      <c r="E151" s="645"/>
      <c r="F151" s="645"/>
      <c r="G151" s="15"/>
      <c r="H151" s="624"/>
      <c r="I151" s="624"/>
      <c r="J151" s="624"/>
      <c r="K151" s="625"/>
      <c r="L151" s="624"/>
      <c r="M151" s="625"/>
      <c r="N151" s="625"/>
      <c r="O151" s="664"/>
      <c r="P151" s="626"/>
      <c r="Q151" s="626"/>
      <c r="R151" s="626"/>
      <c r="S151" s="626"/>
      <c r="T151" s="627"/>
      <c r="U151" s="627"/>
      <c r="V151" s="626"/>
      <c r="W151" s="626"/>
      <c r="X151" s="644"/>
      <c r="Y151" s="644"/>
      <c r="Z151" s="644"/>
      <c r="AA151" s="644"/>
      <c r="AB151" s="616"/>
      <c r="AC151" s="616"/>
      <c r="AD151" s="616"/>
      <c r="AE151" s="616"/>
      <c r="AF151" s="616"/>
      <c r="AG151" s="714"/>
      <c r="AH151" s="672"/>
      <c r="AI151" s="637"/>
      <c r="AJ151" s="625"/>
    </row>
    <row r="152" spans="2:36" ht="2.25" customHeight="1" x14ac:dyDescent="0.2">
      <c r="B152" s="645"/>
      <c r="C152" s="657"/>
      <c r="D152" s="658"/>
      <c r="E152" s="645"/>
      <c r="F152" s="645"/>
      <c r="G152" s="15"/>
      <c r="H152" s="626"/>
      <c r="I152" s="626"/>
      <c r="J152" s="626"/>
      <c r="K152" s="627"/>
      <c r="L152" s="626"/>
      <c r="M152" s="627"/>
      <c r="N152" s="627"/>
      <c r="O152" s="636" t="s">
        <v>399</v>
      </c>
      <c r="P152" s="666"/>
      <c r="Q152" s="666"/>
      <c r="R152" s="666"/>
      <c r="S152" s="666"/>
      <c r="T152" s="633"/>
      <c r="U152" s="632" t="s">
        <v>403</v>
      </c>
      <c r="V152" s="632" t="s">
        <v>401</v>
      </c>
      <c r="W152" s="666"/>
      <c r="X152" s="644"/>
      <c r="Y152" s="644"/>
      <c r="Z152" s="644"/>
      <c r="AA152" s="644"/>
      <c r="AB152" s="616"/>
      <c r="AC152" s="616"/>
      <c r="AD152" s="616"/>
      <c r="AE152" s="616"/>
      <c r="AF152" s="616"/>
      <c r="AG152" s="714"/>
      <c r="AH152" s="672"/>
      <c r="AI152" s="637"/>
      <c r="AJ152" s="625"/>
    </row>
    <row r="153" spans="2:36" ht="67.5" x14ac:dyDescent="0.2">
      <c r="B153" s="645"/>
      <c r="C153" s="657"/>
      <c r="D153" s="658"/>
      <c r="E153" s="645"/>
      <c r="F153" s="645"/>
      <c r="G153" s="15"/>
      <c r="H153" s="619" t="s">
        <v>404</v>
      </c>
      <c r="I153" s="624"/>
      <c r="J153" s="624"/>
      <c r="K153" s="625"/>
      <c r="L153" s="619" t="s">
        <v>402</v>
      </c>
      <c r="M153" s="625"/>
      <c r="N153" s="619" t="s">
        <v>405</v>
      </c>
      <c r="O153" s="637"/>
      <c r="P153" s="624"/>
      <c r="Q153" s="624"/>
      <c r="R153" s="624"/>
      <c r="S153" s="624"/>
      <c r="T153" s="625"/>
      <c r="U153" s="625"/>
      <c r="V153" s="624"/>
      <c r="W153" s="686"/>
      <c r="X153" s="480" t="s">
        <v>485</v>
      </c>
      <c r="Y153" s="256" t="s">
        <v>97</v>
      </c>
      <c r="Z153" s="1151" t="s">
        <v>5</v>
      </c>
      <c r="AA153" s="1151"/>
      <c r="AB153" s="672"/>
      <c r="AC153" s="616"/>
      <c r="AD153" s="616"/>
      <c r="AE153" s="616"/>
      <c r="AF153" s="616"/>
      <c r="AG153" s="714"/>
      <c r="AH153" s="672"/>
      <c r="AI153" s="637"/>
      <c r="AJ153" s="625"/>
    </row>
    <row r="154" spans="2:36" ht="54.75" customHeight="1" x14ac:dyDescent="0.2">
      <c r="B154" s="645"/>
      <c r="C154" s="657"/>
      <c r="D154" s="658"/>
      <c r="E154" s="645"/>
      <c r="F154" s="645"/>
      <c r="G154" s="15"/>
      <c r="H154" s="624"/>
      <c r="I154" s="624"/>
      <c r="J154" s="624"/>
      <c r="K154" s="625"/>
      <c r="L154" s="624"/>
      <c r="M154" s="625"/>
      <c r="N154" s="625"/>
      <c r="O154" s="664"/>
      <c r="P154" s="626"/>
      <c r="Q154" s="626"/>
      <c r="R154" s="626"/>
      <c r="S154" s="626"/>
      <c r="T154" s="627"/>
      <c r="U154" s="627"/>
      <c r="V154" s="626"/>
      <c r="W154" s="626"/>
      <c r="X154" s="480" t="s">
        <v>435</v>
      </c>
      <c r="Y154" s="480" t="s">
        <v>159</v>
      </c>
      <c r="Z154" s="644" t="s">
        <v>486</v>
      </c>
      <c r="AA154" s="665"/>
      <c r="AB154" s="672"/>
      <c r="AC154" s="616"/>
      <c r="AD154" s="616"/>
      <c r="AE154" s="616"/>
      <c r="AF154" s="616"/>
      <c r="AG154" s="714"/>
      <c r="AH154" s="672"/>
      <c r="AI154" s="637"/>
      <c r="AJ154" s="625"/>
    </row>
    <row r="155" spans="2:36" ht="12.75" hidden="1" customHeight="1" x14ac:dyDescent="0.2">
      <c r="B155" s="645"/>
      <c r="C155" s="657"/>
      <c r="D155" s="658"/>
      <c r="E155" s="645"/>
      <c r="F155" s="645"/>
      <c r="G155" s="15"/>
      <c r="H155" s="626"/>
      <c r="I155" s="626"/>
      <c r="J155" s="626"/>
      <c r="K155" s="627"/>
      <c r="L155" s="626"/>
      <c r="M155" s="627"/>
      <c r="N155" s="627"/>
      <c r="O155" s="15"/>
      <c r="W155" s="229"/>
      <c r="X155" s="480" t="s">
        <v>96</v>
      </c>
      <c r="Y155" s="480" t="s">
        <v>97</v>
      </c>
      <c r="Z155" s="644" t="s">
        <v>304</v>
      </c>
      <c r="AA155" s="644"/>
      <c r="AB155" s="672"/>
      <c r="AC155" s="616"/>
      <c r="AD155" s="616"/>
      <c r="AE155" s="616"/>
      <c r="AF155" s="616"/>
      <c r="AG155" s="714"/>
      <c r="AH155" s="672"/>
      <c r="AI155" s="637"/>
      <c r="AJ155" s="625"/>
    </row>
    <row r="156" spans="2:36" ht="12.75" hidden="1" customHeight="1" x14ac:dyDescent="0.2">
      <c r="B156" s="645"/>
      <c r="C156" s="657"/>
      <c r="D156" s="658"/>
      <c r="E156" s="645"/>
      <c r="F156" s="645"/>
      <c r="G156" s="15"/>
      <c r="N156" s="6"/>
      <c r="O156" s="15"/>
      <c r="W156" s="229"/>
      <c r="X156" s="480" t="s">
        <v>96</v>
      </c>
      <c r="Y156" s="480" t="s">
        <v>97</v>
      </c>
      <c r="Z156" s="644" t="s">
        <v>304</v>
      </c>
      <c r="AA156" s="665"/>
      <c r="AB156" s="672"/>
      <c r="AC156" s="616"/>
      <c r="AD156" s="616"/>
      <c r="AE156" s="616"/>
      <c r="AF156" s="616"/>
      <c r="AG156" s="714"/>
      <c r="AH156" s="672"/>
      <c r="AI156" s="637"/>
      <c r="AJ156" s="625"/>
    </row>
    <row r="157" spans="2:36" s="228" customFormat="1" ht="40.5" customHeight="1" x14ac:dyDescent="0.2">
      <c r="B157" s="645"/>
      <c r="C157" s="657"/>
      <c r="D157" s="658"/>
      <c r="E157" s="645"/>
      <c r="F157" s="645"/>
      <c r="G157" s="226"/>
      <c r="N157" s="227"/>
      <c r="O157" s="226"/>
      <c r="W157" s="229"/>
      <c r="X157" s="41" t="s">
        <v>57</v>
      </c>
      <c r="Y157" s="480" t="s">
        <v>159</v>
      </c>
      <c r="Z157" s="644" t="s">
        <v>58</v>
      </c>
      <c r="AA157" s="665"/>
      <c r="AB157" s="672"/>
      <c r="AC157" s="616"/>
      <c r="AD157" s="616"/>
      <c r="AE157" s="616"/>
      <c r="AF157" s="616"/>
      <c r="AG157" s="714"/>
      <c r="AH157" s="672"/>
      <c r="AI157" s="637"/>
      <c r="AJ157" s="625"/>
    </row>
    <row r="158" spans="2:36" s="228" customFormat="1" ht="108.75" customHeight="1" x14ac:dyDescent="0.2">
      <c r="B158" s="645"/>
      <c r="C158" s="657"/>
      <c r="D158" s="658"/>
      <c r="E158" s="645"/>
      <c r="F158" s="645"/>
      <c r="G158" s="226"/>
      <c r="N158" s="227"/>
      <c r="O158" s="226"/>
      <c r="W158" s="229"/>
      <c r="X158" s="480" t="s">
        <v>473</v>
      </c>
      <c r="Y158" s="480" t="s">
        <v>97</v>
      </c>
      <c r="Z158" s="711" t="s">
        <v>478</v>
      </c>
      <c r="AA158" s="712"/>
      <c r="AB158" s="672"/>
      <c r="AC158" s="616"/>
      <c r="AD158" s="616"/>
      <c r="AE158" s="616"/>
      <c r="AF158" s="616"/>
      <c r="AG158" s="714"/>
      <c r="AH158" s="672"/>
      <c r="AI158" s="637"/>
      <c r="AJ158" s="625"/>
    </row>
    <row r="159" spans="2:36" s="228" customFormat="1" ht="122.25" customHeight="1" x14ac:dyDescent="0.2">
      <c r="B159" s="645"/>
      <c r="C159" s="657"/>
      <c r="D159" s="658"/>
      <c r="E159" s="645"/>
      <c r="F159" s="645"/>
      <c r="G159" s="226"/>
      <c r="N159" s="227"/>
      <c r="O159" s="226"/>
      <c r="W159" s="229"/>
      <c r="X159" s="494" t="s">
        <v>445</v>
      </c>
      <c r="Y159" s="528" t="s">
        <v>159</v>
      </c>
      <c r="Z159" s="934" t="s">
        <v>444</v>
      </c>
      <c r="AA159" s="754"/>
      <c r="AB159" s="672"/>
      <c r="AC159" s="616"/>
      <c r="AD159" s="616"/>
      <c r="AE159" s="616"/>
      <c r="AF159" s="616"/>
      <c r="AG159" s="714"/>
      <c r="AH159" s="672"/>
      <c r="AI159" s="637"/>
      <c r="AJ159" s="625"/>
    </row>
    <row r="160" spans="2:36" ht="94.5" x14ac:dyDescent="0.2">
      <c r="B160" s="648"/>
      <c r="C160" s="691"/>
      <c r="D160" s="692"/>
      <c r="E160" s="648"/>
      <c r="F160" s="648"/>
      <c r="G160" s="13"/>
      <c r="H160" s="8"/>
      <c r="I160" s="8"/>
      <c r="J160" s="8"/>
      <c r="K160" s="8"/>
      <c r="L160" s="8"/>
      <c r="M160" s="8"/>
      <c r="N160" s="9"/>
      <c r="O160" s="13"/>
      <c r="P160" s="8"/>
      <c r="Q160" s="8"/>
      <c r="R160" s="8"/>
      <c r="S160" s="8"/>
      <c r="T160" s="8"/>
      <c r="U160" s="8"/>
      <c r="V160" s="8"/>
      <c r="W160" s="9"/>
      <c r="X160" s="480" t="s">
        <v>483</v>
      </c>
      <c r="Y160" s="484" t="s">
        <v>97</v>
      </c>
      <c r="Z160" s="667" t="s">
        <v>471</v>
      </c>
      <c r="AA160" s="590"/>
      <c r="AB160" s="643"/>
      <c r="AC160" s="643"/>
      <c r="AD160" s="643"/>
      <c r="AE160" s="643"/>
      <c r="AF160" s="643"/>
      <c r="AG160" s="793"/>
      <c r="AH160" s="794"/>
      <c r="AI160" s="664"/>
      <c r="AJ160" s="627"/>
    </row>
    <row r="161" spans="2:36" ht="67.5" customHeight="1" x14ac:dyDescent="0.2">
      <c r="B161" s="646" t="s">
        <v>124</v>
      </c>
      <c r="C161" s="681" t="s">
        <v>532</v>
      </c>
      <c r="D161" s="682"/>
      <c r="E161" s="646" t="s">
        <v>406</v>
      </c>
      <c r="F161" s="693" t="s">
        <v>510</v>
      </c>
      <c r="G161" s="12"/>
      <c r="H161" s="2"/>
      <c r="I161" s="2"/>
      <c r="J161" s="2"/>
      <c r="K161" s="2"/>
      <c r="L161" s="2"/>
      <c r="M161" s="2"/>
      <c r="N161" s="3"/>
      <c r="O161" s="673" t="s">
        <v>358</v>
      </c>
      <c r="P161" s="674"/>
      <c r="Q161" s="674"/>
      <c r="R161" s="674"/>
      <c r="S161" s="674"/>
      <c r="T161" s="675"/>
      <c r="U161" s="646" t="s">
        <v>359</v>
      </c>
      <c r="V161" s="673" t="s">
        <v>360</v>
      </c>
      <c r="W161" s="675"/>
      <c r="X161" s="486" t="s">
        <v>33</v>
      </c>
      <c r="Y161" s="486" t="s">
        <v>97</v>
      </c>
      <c r="Z161" s="939" t="s">
        <v>430</v>
      </c>
      <c r="AA161" s="940"/>
      <c r="AB161" s="640">
        <v>28093.3</v>
      </c>
      <c r="AC161" s="640">
        <v>27464.3</v>
      </c>
      <c r="AD161" s="640">
        <v>25427.8</v>
      </c>
      <c r="AE161" s="640">
        <f>30391.7</f>
        <v>30391.7</v>
      </c>
      <c r="AF161" s="640">
        <f>31454.2</f>
        <v>31454.2</v>
      </c>
      <c r="AG161" s="935">
        <f>31454.2</f>
        <v>31454.2</v>
      </c>
      <c r="AH161" s="936"/>
      <c r="AI161" s="673"/>
      <c r="AJ161" s="675"/>
    </row>
    <row r="162" spans="2:36" ht="67.5" customHeight="1" x14ac:dyDescent="0.2">
      <c r="B162" s="653"/>
      <c r="C162" s="683"/>
      <c r="D162" s="684"/>
      <c r="E162" s="653"/>
      <c r="F162" s="694"/>
      <c r="G162" s="15"/>
      <c r="H162" s="677" t="s">
        <v>297</v>
      </c>
      <c r="I162" s="677"/>
      <c r="J162" s="677"/>
      <c r="K162" s="678"/>
      <c r="L162" s="676" t="s">
        <v>74</v>
      </c>
      <c r="M162" s="678"/>
      <c r="N162" s="653" t="s">
        <v>299</v>
      </c>
      <c r="O162" s="679"/>
      <c r="P162" s="680"/>
      <c r="Q162" s="680"/>
      <c r="R162" s="680"/>
      <c r="S162" s="680"/>
      <c r="T162" s="619"/>
      <c r="U162" s="647"/>
      <c r="V162" s="679"/>
      <c r="W162" s="619"/>
      <c r="X162" s="51" t="s">
        <v>62</v>
      </c>
      <c r="Y162" s="511" t="s">
        <v>159</v>
      </c>
      <c r="Z162" s="959" t="s">
        <v>61</v>
      </c>
      <c r="AA162" s="960"/>
      <c r="AB162" s="641"/>
      <c r="AC162" s="641"/>
      <c r="AD162" s="641"/>
      <c r="AE162" s="641"/>
      <c r="AF162" s="641"/>
      <c r="AG162" s="937"/>
      <c r="AH162" s="938"/>
      <c r="AI162" s="676"/>
      <c r="AJ162" s="678"/>
    </row>
    <row r="163" spans="2:36" ht="67.5" customHeight="1" x14ac:dyDescent="0.2">
      <c r="B163" s="653"/>
      <c r="C163" s="683"/>
      <c r="D163" s="684"/>
      <c r="E163" s="653"/>
      <c r="F163" s="694"/>
      <c r="G163" s="15"/>
      <c r="H163" s="680"/>
      <c r="I163" s="680"/>
      <c r="J163" s="680"/>
      <c r="K163" s="619"/>
      <c r="L163" s="679"/>
      <c r="M163" s="619"/>
      <c r="N163" s="647"/>
      <c r="O163" s="673" t="s">
        <v>362</v>
      </c>
      <c r="P163" s="674"/>
      <c r="Q163" s="674"/>
      <c r="R163" s="674"/>
      <c r="S163" s="674"/>
      <c r="T163" s="675"/>
      <c r="U163" s="646" t="s">
        <v>363</v>
      </c>
      <c r="V163" s="673" t="s">
        <v>364</v>
      </c>
      <c r="W163" s="675"/>
      <c r="X163" s="486" t="s">
        <v>458</v>
      </c>
      <c r="Y163" s="511" t="s">
        <v>159</v>
      </c>
      <c r="Z163" s="687" t="s">
        <v>573</v>
      </c>
      <c r="AA163" s="688"/>
      <c r="AB163" s="641"/>
      <c r="AC163" s="641"/>
      <c r="AD163" s="641"/>
      <c r="AE163" s="641"/>
      <c r="AF163" s="641"/>
      <c r="AG163" s="937"/>
      <c r="AH163" s="938"/>
      <c r="AI163" s="676"/>
      <c r="AJ163" s="678"/>
    </row>
    <row r="164" spans="2:36" ht="94.5" x14ac:dyDescent="0.2">
      <c r="B164" s="653"/>
      <c r="C164" s="683"/>
      <c r="D164" s="684"/>
      <c r="E164" s="653"/>
      <c r="F164" s="694"/>
      <c r="G164" s="15"/>
      <c r="H164" s="674" t="s">
        <v>365</v>
      </c>
      <c r="I164" s="674"/>
      <c r="J164" s="674"/>
      <c r="K164" s="675"/>
      <c r="L164" s="673" t="s">
        <v>366</v>
      </c>
      <c r="M164" s="675"/>
      <c r="N164" s="646" t="s">
        <v>367</v>
      </c>
      <c r="O164" s="676"/>
      <c r="P164" s="677"/>
      <c r="Q164" s="677"/>
      <c r="R164" s="677"/>
      <c r="S164" s="677"/>
      <c r="T164" s="678"/>
      <c r="U164" s="653"/>
      <c r="V164" s="676"/>
      <c r="W164" s="678"/>
      <c r="X164" s="536" t="s">
        <v>484</v>
      </c>
      <c r="Y164" s="480" t="s">
        <v>97</v>
      </c>
      <c r="Z164" s="589" t="s">
        <v>425</v>
      </c>
      <c r="AA164" s="590"/>
      <c r="AB164" s="641"/>
      <c r="AC164" s="641"/>
      <c r="AD164" s="641"/>
      <c r="AE164" s="641"/>
      <c r="AF164" s="641"/>
      <c r="AG164" s="937"/>
      <c r="AH164" s="938"/>
      <c r="AI164" s="676"/>
      <c r="AJ164" s="678"/>
    </row>
    <row r="165" spans="2:36" ht="94.5" x14ac:dyDescent="0.2">
      <c r="B165" s="653"/>
      <c r="C165" s="683"/>
      <c r="D165" s="684"/>
      <c r="E165" s="653"/>
      <c r="F165" s="694"/>
      <c r="G165" s="15"/>
      <c r="H165" s="677"/>
      <c r="I165" s="677"/>
      <c r="J165" s="677"/>
      <c r="K165" s="678"/>
      <c r="L165" s="676"/>
      <c r="M165" s="678"/>
      <c r="N165" s="653"/>
      <c r="O165" s="679"/>
      <c r="P165" s="680"/>
      <c r="Q165" s="680"/>
      <c r="R165" s="680"/>
      <c r="S165" s="680"/>
      <c r="T165" s="619"/>
      <c r="U165" s="647"/>
      <c r="V165" s="679"/>
      <c r="W165" s="680"/>
      <c r="X165" s="480" t="s">
        <v>483</v>
      </c>
      <c r="Y165" s="480" t="s">
        <v>97</v>
      </c>
      <c r="Z165" s="946" t="s">
        <v>471</v>
      </c>
      <c r="AA165" s="946"/>
      <c r="AB165" s="938"/>
      <c r="AC165" s="641"/>
      <c r="AD165" s="641"/>
      <c r="AE165" s="641"/>
      <c r="AF165" s="641"/>
      <c r="AG165" s="937"/>
      <c r="AH165" s="938"/>
      <c r="AI165" s="676"/>
      <c r="AJ165" s="678"/>
    </row>
    <row r="166" spans="2:36" ht="12.75" customHeight="1" x14ac:dyDescent="0.2">
      <c r="B166" s="653"/>
      <c r="C166" s="683"/>
      <c r="D166" s="684"/>
      <c r="E166" s="653"/>
      <c r="F166" s="694"/>
      <c r="G166" s="15"/>
      <c r="H166" s="680"/>
      <c r="I166" s="680"/>
      <c r="J166" s="680"/>
      <c r="K166" s="619"/>
      <c r="L166" s="679"/>
      <c r="M166" s="619"/>
      <c r="N166" s="647"/>
      <c r="O166" s="15"/>
      <c r="W166" s="6"/>
      <c r="X166" s="465"/>
      <c r="Y166" s="529"/>
      <c r="Z166" s="530"/>
      <c r="AA166" s="531"/>
      <c r="AB166" s="641"/>
      <c r="AC166" s="641"/>
      <c r="AD166" s="641"/>
      <c r="AE166" s="641"/>
      <c r="AF166" s="641"/>
      <c r="AG166" s="937"/>
      <c r="AH166" s="938"/>
      <c r="AI166" s="676"/>
      <c r="AJ166" s="678"/>
    </row>
    <row r="167" spans="2:36" ht="12.75" customHeight="1" x14ac:dyDescent="0.2">
      <c r="B167" s="636" t="s">
        <v>125</v>
      </c>
      <c r="C167" s="689" t="s">
        <v>533</v>
      </c>
      <c r="D167" s="690"/>
      <c r="E167" s="636" t="s">
        <v>75</v>
      </c>
      <c r="F167" s="1133" t="s">
        <v>476</v>
      </c>
      <c r="G167" s="12"/>
      <c r="H167" s="2"/>
      <c r="I167" s="2"/>
      <c r="J167" s="2"/>
      <c r="K167" s="2"/>
      <c r="L167" s="2"/>
      <c r="M167" s="2"/>
      <c r="N167" s="3"/>
      <c r="O167" s="941" t="s">
        <v>78</v>
      </c>
      <c r="P167" s="957"/>
      <c r="Q167" s="957"/>
      <c r="R167" s="957"/>
      <c r="S167" s="957"/>
      <c r="T167" s="942"/>
      <c r="U167" s="881" t="s">
        <v>289</v>
      </c>
      <c r="V167" s="941" t="s">
        <v>79</v>
      </c>
      <c r="W167" s="942"/>
      <c r="X167" s="699" t="s">
        <v>30</v>
      </c>
      <c r="Y167" s="644" t="s">
        <v>289</v>
      </c>
      <c r="Z167" s="946" t="s">
        <v>575</v>
      </c>
      <c r="AA167" s="946"/>
      <c r="AB167" s="933">
        <v>877.2</v>
      </c>
      <c r="AC167" s="638">
        <v>877.2</v>
      </c>
      <c r="AD167" s="638">
        <v>714.9</v>
      </c>
      <c r="AE167" s="638">
        <f>2210</f>
        <v>2210</v>
      </c>
      <c r="AF167" s="638">
        <f>2210</f>
        <v>2210</v>
      </c>
      <c r="AG167" s="638">
        <f>AF167</f>
        <v>2210</v>
      </c>
      <c r="AH167" s="713"/>
      <c r="AI167" s="636"/>
      <c r="AJ167" s="633"/>
    </row>
    <row r="168" spans="2:36" ht="12.75" customHeight="1" x14ac:dyDescent="0.2">
      <c r="B168" s="645"/>
      <c r="C168" s="657"/>
      <c r="D168" s="658"/>
      <c r="E168" s="645"/>
      <c r="F168" s="1134"/>
      <c r="G168" s="15"/>
      <c r="H168" s="619" t="s">
        <v>297</v>
      </c>
      <c r="I168" s="624"/>
      <c r="J168" s="624"/>
      <c r="K168" s="625"/>
      <c r="L168" s="619" t="s">
        <v>76</v>
      </c>
      <c r="M168" s="625"/>
      <c r="N168" s="619" t="s">
        <v>299</v>
      </c>
      <c r="O168" s="943"/>
      <c r="P168" s="732"/>
      <c r="Q168" s="732"/>
      <c r="R168" s="732"/>
      <c r="S168" s="732"/>
      <c r="T168" s="733"/>
      <c r="U168" s="890"/>
      <c r="V168" s="943"/>
      <c r="W168" s="733"/>
      <c r="X168" s="700"/>
      <c r="Y168" s="644"/>
      <c r="Z168" s="946"/>
      <c r="AA168" s="946"/>
      <c r="AB168" s="672"/>
      <c r="AC168" s="616"/>
      <c r="AD168" s="616"/>
      <c r="AE168" s="616"/>
      <c r="AF168" s="616"/>
      <c r="AG168" s="714"/>
      <c r="AH168" s="672"/>
      <c r="AI168" s="637"/>
      <c r="AJ168" s="625"/>
    </row>
    <row r="169" spans="2:36" ht="16.5" customHeight="1" x14ac:dyDescent="0.2">
      <c r="B169" s="645"/>
      <c r="C169" s="657"/>
      <c r="D169" s="658"/>
      <c r="E169" s="645"/>
      <c r="F169" s="1134"/>
      <c r="G169" s="15"/>
      <c r="H169" s="624"/>
      <c r="I169" s="624"/>
      <c r="J169" s="624"/>
      <c r="K169" s="625"/>
      <c r="L169" s="624"/>
      <c r="M169" s="625"/>
      <c r="N169" s="625"/>
      <c r="O169" s="944"/>
      <c r="P169" s="908"/>
      <c r="Q169" s="908"/>
      <c r="R169" s="908"/>
      <c r="S169" s="908"/>
      <c r="T169" s="945"/>
      <c r="U169" s="889"/>
      <c r="V169" s="944"/>
      <c r="W169" s="945"/>
      <c r="X169" s="701"/>
      <c r="Y169" s="644"/>
      <c r="Z169" s="946"/>
      <c r="AA169" s="946"/>
      <c r="AB169" s="672"/>
      <c r="AC169" s="616"/>
      <c r="AD169" s="616"/>
      <c r="AE169" s="616"/>
      <c r="AF169" s="616"/>
      <c r="AG169" s="714"/>
      <c r="AH169" s="672"/>
      <c r="AI169" s="637"/>
      <c r="AJ169" s="625"/>
    </row>
    <row r="170" spans="2:36" ht="12.75" customHeight="1" x14ac:dyDescent="0.2">
      <c r="B170" s="645"/>
      <c r="C170" s="657"/>
      <c r="D170" s="658"/>
      <c r="E170" s="645"/>
      <c r="F170" s="1134"/>
      <c r="G170" s="15"/>
      <c r="H170" s="626"/>
      <c r="I170" s="626"/>
      <c r="J170" s="626"/>
      <c r="K170" s="627"/>
      <c r="L170" s="626"/>
      <c r="M170" s="627"/>
      <c r="N170" s="627"/>
      <c r="O170" s="636" t="s">
        <v>73</v>
      </c>
      <c r="P170" s="666"/>
      <c r="Q170" s="666"/>
      <c r="R170" s="666"/>
      <c r="S170" s="666"/>
      <c r="T170" s="633"/>
      <c r="U170" s="632" t="s">
        <v>289</v>
      </c>
      <c r="V170" s="632" t="s">
        <v>304</v>
      </c>
      <c r="W170" s="633"/>
      <c r="X170" s="470"/>
      <c r="Y170" s="502"/>
      <c r="Z170" s="503"/>
      <c r="AA170" s="531"/>
      <c r="AB170" s="616"/>
      <c r="AC170" s="616"/>
      <c r="AD170" s="616"/>
      <c r="AE170" s="616"/>
      <c r="AF170" s="616"/>
      <c r="AG170" s="714"/>
      <c r="AH170" s="672"/>
      <c r="AI170" s="637"/>
      <c r="AJ170" s="625"/>
    </row>
    <row r="171" spans="2:36" ht="12.75" customHeight="1" x14ac:dyDescent="0.2">
      <c r="B171" s="645"/>
      <c r="C171" s="657"/>
      <c r="D171" s="658"/>
      <c r="E171" s="645"/>
      <c r="F171" s="1134"/>
      <c r="G171" s="15"/>
      <c r="H171" s="619" t="s">
        <v>77</v>
      </c>
      <c r="I171" s="624"/>
      <c r="J171" s="624"/>
      <c r="K171" s="625"/>
      <c r="L171" s="619" t="s">
        <v>363</v>
      </c>
      <c r="M171" s="625"/>
      <c r="N171" s="619" t="s">
        <v>302</v>
      </c>
      <c r="O171" s="637"/>
      <c r="P171" s="624"/>
      <c r="Q171" s="624"/>
      <c r="R171" s="624"/>
      <c r="S171" s="624"/>
      <c r="T171" s="625"/>
      <c r="U171" s="625"/>
      <c r="V171" s="624"/>
      <c r="W171" s="625"/>
      <c r="X171" s="474"/>
      <c r="Y171" s="121"/>
      <c r="Z171" s="499"/>
      <c r="AA171" s="532"/>
      <c r="AB171" s="616"/>
      <c r="AC171" s="616"/>
      <c r="AD171" s="616"/>
      <c r="AE171" s="616"/>
      <c r="AF171" s="616"/>
      <c r="AG171" s="714"/>
      <c r="AH171" s="672"/>
      <c r="AI171" s="637"/>
      <c r="AJ171" s="625"/>
    </row>
    <row r="172" spans="2:36" ht="81" customHeight="1" x14ac:dyDescent="0.2">
      <c r="B172" s="645"/>
      <c r="C172" s="657"/>
      <c r="D172" s="658"/>
      <c r="E172" s="645"/>
      <c r="F172" s="1135"/>
      <c r="G172" s="15"/>
      <c r="H172" s="624"/>
      <c r="I172" s="624"/>
      <c r="J172" s="624"/>
      <c r="K172" s="625"/>
      <c r="L172" s="624"/>
      <c r="M172" s="625"/>
      <c r="N172" s="625"/>
      <c r="O172" s="664"/>
      <c r="P172" s="626"/>
      <c r="Q172" s="626"/>
      <c r="R172" s="626"/>
      <c r="S172" s="626"/>
      <c r="T172" s="627"/>
      <c r="U172" s="627"/>
      <c r="V172" s="626"/>
      <c r="W172" s="627"/>
      <c r="X172" s="470"/>
      <c r="Y172" s="43"/>
      <c r="Z172" s="43"/>
      <c r="AA172" s="471"/>
      <c r="AB172" s="616"/>
      <c r="AC172" s="616"/>
      <c r="AD172" s="616"/>
      <c r="AE172" s="616"/>
      <c r="AF172" s="616"/>
      <c r="AG172" s="714"/>
      <c r="AH172" s="672"/>
      <c r="AI172" s="637"/>
      <c r="AJ172" s="625"/>
    </row>
    <row r="173" spans="2:36" ht="54" x14ac:dyDescent="0.2">
      <c r="B173" s="636" t="s">
        <v>126</v>
      </c>
      <c r="C173" s="689" t="s">
        <v>534</v>
      </c>
      <c r="D173" s="690"/>
      <c r="E173" s="636" t="s">
        <v>80</v>
      </c>
      <c r="F173" s="636">
        <v>1102</v>
      </c>
      <c r="G173" s="12"/>
      <c r="H173" s="2"/>
      <c r="I173" s="2"/>
      <c r="J173" s="2"/>
      <c r="K173" s="2"/>
      <c r="L173" s="2"/>
      <c r="M173" s="2"/>
      <c r="N173" s="3"/>
      <c r="O173" s="636" t="s">
        <v>81</v>
      </c>
      <c r="P173" s="666"/>
      <c r="Q173" s="666"/>
      <c r="R173" s="666"/>
      <c r="S173" s="666"/>
      <c r="T173" s="633"/>
      <c r="U173" s="632" t="s">
        <v>323</v>
      </c>
      <c r="V173" s="632" t="s">
        <v>82</v>
      </c>
      <c r="W173" s="633"/>
      <c r="X173" s="480" t="s">
        <v>447</v>
      </c>
      <c r="Y173" s="480" t="s">
        <v>159</v>
      </c>
      <c r="Z173" s="946" t="s">
        <v>448</v>
      </c>
      <c r="AA173" s="946"/>
      <c r="AB173" s="933">
        <v>63702.1</v>
      </c>
      <c r="AC173" s="638">
        <v>62636.1</v>
      </c>
      <c r="AD173" s="638">
        <v>59391.3</v>
      </c>
      <c r="AE173" s="638">
        <f>52141.5</f>
        <v>52141.5</v>
      </c>
      <c r="AF173" s="638">
        <f>53120.9</f>
        <v>53120.9</v>
      </c>
      <c r="AG173" s="638">
        <f>53120.9</f>
        <v>53120.9</v>
      </c>
      <c r="AH173" s="713"/>
      <c r="AI173" s="636"/>
      <c r="AJ173" s="633"/>
    </row>
    <row r="174" spans="2:36" ht="135" x14ac:dyDescent="0.2">
      <c r="B174" s="645"/>
      <c r="C174" s="657"/>
      <c r="D174" s="658"/>
      <c r="E174" s="645"/>
      <c r="F174" s="645"/>
      <c r="G174" s="15"/>
      <c r="H174" s="619" t="s">
        <v>297</v>
      </c>
      <c r="I174" s="624"/>
      <c r="J174" s="624"/>
      <c r="K174" s="625"/>
      <c r="L174" s="619" t="s">
        <v>83</v>
      </c>
      <c r="M174" s="625"/>
      <c r="N174" s="619" t="s">
        <v>299</v>
      </c>
      <c r="O174" s="637"/>
      <c r="P174" s="624"/>
      <c r="Q174" s="624"/>
      <c r="R174" s="624"/>
      <c r="S174" s="624"/>
      <c r="T174" s="625"/>
      <c r="U174" s="625"/>
      <c r="V174" s="624"/>
      <c r="W174" s="625"/>
      <c r="X174" s="482" t="s">
        <v>446</v>
      </c>
      <c r="Y174" s="498" t="s">
        <v>159</v>
      </c>
      <c r="Z174" s="589" t="s">
        <v>444</v>
      </c>
      <c r="AA174" s="590"/>
      <c r="AB174" s="616"/>
      <c r="AC174" s="616"/>
      <c r="AD174" s="616"/>
      <c r="AE174" s="616"/>
      <c r="AF174" s="616"/>
      <c r="AG174" s="714"/>
      <c r="AH174" s="672"/>
      <c r="AI174" s="637"/>
      <c r="AJ174" s="625"/>
    </row>
    <row r="175" spans="2:36" s="347" customFormat="1" ht="135" x14ac:dyDescent="0.2">
      <c r="B175" s="645"/>
      <c r="C175" s="657"/>
      <c r="D175" s="658"/>
      <c r="E175" s="645"/>
      <c r="F175" s="645"/>
      <c r="G175" s="352"/>
      <c r="H175" s="677"/>
      <c r="I175" s="624"/>
      <c r="J175" s="624"/>
      <c r="K175" s="625"/>
      <c r="L175" s="677"/>
      <c r="M175" s="625"/>
      <c r="N175" s="678"/>
      <c r="O175" s="637"/>
      <c r="P175" s="624"/>
      <c r="Q175" s="624"/>
      <c r="R175" s="624"/>
      <c r="S175" s="624"/>
      <c r="T175" s="625"/>
      <c r="U175" s="625"/>
      <c r="V175" s="624"/>
      <c r="W175" s="625"/>
      <c r="X175" s="482" t="s">
        <v>480</v>
      </c>
      <c r="Y175" s="498" t="s">
        <v>159</v>
      </c>
      <c r="Z175" s="589" t="s">
        <v>478</v>
      </c>
      <c r="AA175" s="590"/>
      <c r="AB175" s="616"/>
      <c r="AC175" s="616"/>
      <c r="AD175" s="616"/>
      <c r="AE175" s="616"/>
      <c r="AF175" s="616"/>
      <c r="AG175" s="714"/>
      <c r="AH175" s="672"/>
      <c r="AI175" s="637"/>
      <c r="AJ175" s="625"/>
    </row>
    <row r="176" spans="2:36" ht="54" x14ac:dyDescent="0.2">
      <c r="B176" s="645"/>
      <c r="C176" s="657"/>
      <c r="D176" s="658"/>
      <c r="E176" s="645"/>
      <c r="F176" s="645"/>
      <c r="G176" s="15"/>
      <c r="H176" s="624"/>
      <c r="I176" s="624"/>
      <c r="J176" s="624"/>
      <c r="K176" s="625"/>
      <c r="L176" s="624"/>
      <c r="M176" s="625"/>
      <c r="N176" s="625"/>
      <c r="O176" s="664"/>
      <c r="P176" s="626"/>
      <c r="Q176" s="626"/>
      <c r="R176" s="626"/>
      <c r="S176" s="626"/>
      <c r="T176" s="627"/>
      <c r="U176" s="627"/>
      <c r="V176" s="626"/>
      <c r="W176" s="627"/>
      <c r="X176" s="486" t="s">
        <v>22</v>
      </c>
      <c r="Y176" s="501" t="s">
        <v>289</v>
      </c>
      <c r="Z176" s="771" t="s">
        <v>575</v>
      </c>
      <c r="AA176" s="772"/>
      <c r="AB176" s="616"/>
      <c r="AC176" s="616"/>
      <c r="AD176" s="616"/>
      <c r="AE176" s="616"/>
      <c r="AF176" s="616"/>
      <c r="AG176" s="714"/>
      <c r="AH176" s="672"/>
      <c r="AI176" s="637"/>
      <c r="AJ176" s="625"/>
    </row>
    <row r="177" spans="2:36" ht="67.5" x14ac:dyDescent="0.2">
      <c r="B177" s="645"/>
      <c r="C177" s="657"/>
      <c r="D177" s="658"/>
      <c r="E177" s="645"/>
      <c r="F177" s="645"/>
      <c r="G177" s="15"/>
      <c r="H177" s="626"/>
      <c r="I177" s="626"/>
      <c r="J177" s="626"/>
      <c r="K177" s="627"/>
      <c r="L177" s="626"/>
      <c r="M177" s="627"/>
      <c r="N177" s="627"/>
      <c r="O177" s="15"/>
      <c r="W177" s="6"/>
      <c r="X177" s="438" t="s">
        <v>411</v>
      </c>
      <c r="Y177" s="480" t="s">
        <v>97</v>
      </c>
      <c r="Z177" s="961" t="s">
        <v>412</v>
      </c>
      <c r="AA177" s="961"/>
      <c r="AB177" s="616"/>
      <c r="AC177" s="616"/>
      <c r="AD177" s="616"/>
      <c r="AE177" s="616"/>
      <c r="AF177" s="616"/>
      <c r="AG177" s="714"/>
      <c r="AH177" s="672"/>
      <c r="AI177" s="637"/>
      <c r="AJ177" s="625"/>
    </row>
    <row r="178" spans="2:36" ht="39" customHeight="1" x14ac:dyDescent="0.2">
      <c r="B178" s="645"/>
      <c r="C178" s="657"/>
      <c r="D178" s="658"/>
      <c r="E178" s="645"/>
      <c r="F178" s="645"/>
      <c r="G178" s="15"/>
      <c r="H178" s="619" t="s">
        <v>84</v>
      </c>
      <c r="I178" s="624"/>
      <c r="J178" s="624"/>
      <c r="K178" s="625"/>
      <c r="L178" s="619" t="s">
        <v>392</v>
      </c>
      <c r="M178" s="625"/>
      <c r="N178" s="619" t="s">
        <v>85</v>
      </c>
      <c r="O178" s="15"/>
      <c r="W178" s="6"/>
      <c r="X178" s="65" t="s">
        <v>458</v>
      </c>
      <c r="Y178" s="42" t="s">
        <v>97</v>
      </c>
      <c r="Z178" s="815" t="s">
        <v>463</v>
      </c>
      <c r="AA178" s="816"/>
      <c r="AB178" s="616"/>
      <c r="AC178" s="616"/>
      <c r="AD178" s="616"/>
      <c r="AE178" s="616"/>
      <c r="AF178" s="616"/>
      <c r="AG178" s="714"/>
      <c r="AH178" s="672"/>
      <c r="AI178" s="637"/>
      <c r="AJ178" s="625"/>
    </row>
    <row r="179" spans="2:36" ht="94.5" x14ac:dyDescent="0.2">
      <c r="B179" s="645"/>
      <c r="C179" s="657"/>
      <c r="D179" s="658"/>
      <c r="E179" s="645"/>
      <c r="F179" s="645"/>
      <c r="G179" s="15"/>
      <c r="H179" s="626"/>
      <c r="I179" s="626"/>
      <c r="J179" s="626"/>
      <c r="K179" s="627"/>
      <c r="L179" s="626"/>
      <c r="M179" s="627"/>
      <c r="N179" s="627"/>
      <c r="O179" s="15"/>
      <c r="W179" s="6"/>
      <c r="X179" s="480" t="s">
        <v>483</v>
      </c>
      <c r="Y179" s="484" t="s">
        <v>97</v>
      </c>
      <c r="Z179" s="667" t="s">
        <v>471</v>
      </c>
      <c r="AA179" s="590"/>
      <c r="AB179" s="616"/>
      <c r="AC179" s="616"/>
      <c r="AD179" s="616"/>
      <c r="AE179" s="616"/>
      <c r="AF179" s="616"/>
      <c r="AG179" s="714"/>
      <c r="AH179" s="672"/>
      <c r="AI179" s="637"/>
      <c r="AJ179" s="625"/>
    </row>
    <row r="180" spans="2:36" ht="12.75" customHeight="1" x14ac:dyDescent="0.2">
      <c r="B180" s="881" t="s">
        <v>127</v>
      </c>
      <c r="C180" s="1126" t="s">
        <v>535</v>
      </c>
      <c r="D180" s="1127"/>
      <c r="E180" s="881" t="s">
        <v>86</v>
      </c>
      <c r="F180" s="306" t="s">
        <v>437</v>
      </c>
      <c r="G180" s="12"/>
      <c r="H180" s="2"/>
      <c r="I180" s="2"/>
      <c r="J180" s="2"/>
      <c r="K180" s="2"/>
      <c r="L180" s="2"/>
      <c r="M180" s="2"/>
      <c r="N180" s="3"/>
      <c r="O180" s="636" t="s">
        <v>161</v>
      </c>
      <c r="P180" s="666"/>
      <c r="Q180" s="666"/>
      <c r="R180" s="666"/>
      <c r="S180" s="666"/>
      <c r="T180" s="633"/>
      <c r="U180" s="632" t="s">
        <v>289</v>
      </c>
      <c r="V180" s="632" t="s">
        <v>368</v>
      </c>
      <c r="W180" s="633"/>
      <c r="X180" s="699" t="s">
        <v>22</v>
      </c>
      <c r="Y180" s="604" t="s">
        <v>289</v>
      </c>
      <c r="Z180" s="667" t="s">
        <v>575</v>
      </c>
      <c r="AA180" s="795"/>
      <c r="AB180" s="933">
        <v>9576.9</v>
      </c>
      <c r="AC180" s="638">
        <v>9517</v>
      </c>
      <c r="AD180" s="638">
        <v>10253.6</v>
      </c>
      <c r="AE180" s="638">
        <f>11142</f>
        <v>11142</v>
      </c>
      <c r="AF180" s="638">
        <f>11352.5</f>
        <v>11352.5</v>
      </c>
      <c r="AG180" s="638">
        <f>11352.5</f>
        <v>11352.5</v>
      </c>
      <c r="AH180" s="713"/>
      <c r="AI180" s="636"/>
      <c r="AJ180" s="633"/>
    </row>
    <row r="181" spans="2:36" ht="12.75" customHeight="1" x14ac:dyDescent="0.2">
      <c r="B181" s="890"/>
      <c r="C181" s="1128"/>
      <c r="D181" s="1129"/>
      <c r="E181" s="890"/>
      <c r="F181" s="384"/>
      <c r="G181" s="15"/>
      <c r="H181" s="619" t="s">
        <v>297</v>
      </c>
      <c r="I181" s="624"/>
      <c r="J181" s="624"/>
      <c r="K181" s="625"/>
      <c r="L181" s="619" t="s">
        <v>87</v>
      </c>
      <c r="M181" s="625"/>
      <c r="N181" s="619" t="s">
        <v>299</v>
      </c>
      <c r="O181" s="637"/>
      <c r="P181" s="624"/>
      <c r="Q181" s="624"/>
      <c r="R181" s="624"/>
      <c r="S181" s="624"/>
      <c r="T181" s="625"/>
      <c r="U181" s="625"/>
      <c r="V181" s="624"/>
      <c r="W181" s="625"/>
      <c r="X181" s="700"/>
      <c r="Y181" s="956"/>
      <c r="Z181" s="727"/>
      <c r="AA181" s="856"/>
      <c r="AB181" s="672"/>
      <c r="AC181" s="616"/>
      <c r="AD181" s="616"/>
      <c r="AE181" s="616"/>
      <c r="AF181" s="616"/>
      <c r="AG181" s="714"/>
      <c r="AH181" s="672"/>
      <c r="AI181" s="637"/>
      <c r="AJ181" s="625"/>
    </row>
    <row r="182" spans="2:36" ht="27" customHeight="1" x14ac:dyDescent="0.2">
      <c r="B182" s="890"/>
      <c r="C182" s="1128"/>
      <c r="D182" s="1129"/>
      <c r="E182" s="890"/>
      <c r="F182" s="384"/>
      <c r="G182" s="15"/>
      <c r="H182" s="624"/>
      <c r="I182" s="624"/>
      <c r="J182" s="624"/>
      <c r="K182" s="625"/>
      <c r="L182" s="624"/>
      <c r="M182" s="625"/>
      <c r="N182" s="625"/>
      <c r="O182" s="664"/>
      <c r="P182" s="626"/>
      <c r="Q182" s="626"/>
      <c r="R182" s="626"/>
      <c r="S182" s="626"/>
      <c r="T182" s="627"/>
      <c r="U182" s="627"/>
      <c r="V182" s="626"/>
      <c r="W182" s="627"/>
      <c r="X182" s="700"/>
      <c r="Y182" s="956"/>
      <c r="Z182" s="727"/>
      <c r="AA182" s="856"/>
      <c r="AB182" s="672"/>
      <c r="AC182" s="616"/>
      <c r="AD182" s="616"/>
      <c r="AE182" s="616"/>
      <c r="AF182" s="616"/>
      <c r="AG182" s="714"/>
      <c r="AH182" s="672"/>
      <c r="AI182" s="637"/>
      <c r="AJ182" s="625"/>
    </row>
    <row r="183" spans="2:36" ht="54" x14ac:dyDescent="0.2">
      <c r="B183" s="890"/>
      <c r="C183" s="1128"/>
      <c r="D183" s="1129"/>
      <c r="E183" s="890"/>
      <c r="F183" s="384"/>
      <c r="G183" s="15"/>
      <c r="H183" s="626"/>
      <c r="I183" s="626"/>
      <c r="J183" s="626"/>
      <c r="K183" s="627"/>
      <c r="L183" s="626"/>
      <c r="M183" s="627"/>
      <c r="N183" s="627"/>
      <c r="O183" s="636" t="s">
        <v>88</v>
      </c>
      <c r="P183" s="666"/>
      <c r="Q183" s="666"/>
      <c r="R183" s="666"/>
      <c r="S183" s="666"/>
      <c r="T183" s="633"/>
      <c r="U183" s="632" t="s">
        <v>89</v>
      </c>
      <c r="V183" s="632" t="s">
        <v>162</v>
      </c>
      <c r="W183" s="666"/>
      <c r="X183" s="480" t="s">
        <v>59</v>
      </c>
      <c r="Y183" s="480" t="s">
        <v>159</v>
      </c>
      <c r="Z183" s="644" t="s">
        <v>60</v>
      </c>
      <c r="AA183" s="665"/>
      <c r="AB183" s="672"/>
      <c r="AC183" s="616"/>
      <c r="AD183" s="616"/>
      <c r="AE183" s="616"/>
      <c r="AF183" s="616"/>
      <c r="AG183" s="714"/>
      <c r="AH183" s="672"/>
      <c r="AI183" s="637"/>
      <c r="AJ183" s="625"/>
    </row>
    <row r="184" spans="2:36" ht="135" x14ac:dyDescent="0.2">
      <c r="B184" s="890"/>
      <c r="C184" s="1128"/>
      <c r="D184" s="1129"/>
      <c r="E184" s="890"/>
      <c r="F184" s="384"/>
      <c r="G184" s="15"/>
      <c r="H184" s="359"/>
      <c r="I184" s="359"/>
      <c r="J184" s="359"/>
      <c r="K184" s="359"/>
      <c r="L184" s="359"/>
      <c r="M184" s="359"/>
      <c r="N184" s="351"/>
      <c r="O184" s="637"/>
      <c r="P184" s="624"/>
      <c r="Q184" s="624"/>
      <c r="R184" s="624"/>
      <c r="S184" s="624"/>
      <c r="T184" s="625"/>
      <c r="U184" s="625"/>
      <c r="V184" s="624"/>
      <c r="W184" s="625"/>
      <c r="X184" s="482" t="s">
        <v>480</v>
      </c>
      <c r="Y184" s="498" t="s">
        <v>159</v>
      </c>
      <c r="Z184" s="589" t="s">
        <v>478</v>
      </c>
      <c r="AA184" s="590"/>
      <c r="AB184" s="616"/>
      <c r="AC184" s="616"/>
      <c r="AD184" s="616"/>
      <c r="AE184" s="616"/>
      <c r="AF184" s="616"/>
      <c r="AG184" s="714"/>
      <c r="AH184" s="672"/>
      <c r="AI184" s="637"/>
      <c r="AJ184" s="625"/>
    </row>
    <row r="185" spans="2:36" s="347" customFormat="1" ht="135" x14ac:dyDescent="0.2">
      <c r="B185" s="890"/>
      <c r="C185" s="1128"/>
      <c r="D185" s="1129"/>
      <c r="E185" s="890"/>
      <c r="F185" s="384"/>
      <c r="G185" s="352"/>
      <c r="H185" s="376"/>
      <c r="I185" s="376"/>
      <c r="J185" s="376"/>
      <c r="K185" s="376"/>
      <c r="L185" s="376"/>
      <c r="M185" s="376"/>
      <c r="N185" s="348"/>
      <c r="O185" s="352"/>
      <c r="T185" s="348"/>
      <c r="U185" s="348"/>
      <c r="W185" s="348"/>
      <c r="X185" s="482" t="s">
        <v>446</v>
      </c>
      <c r="Y185" s="498" t="s">
        <v>159</v>
      </c>
      <c r="Z185" s="589" t="s">
        <v>444</v>
      </c>
      <c r="AA185" s="590"/>
      <c r="AB185" s="616"/>
      <c r="AC185" s="616"/>
      <c r="AD185" s="616"/>
      <c r="AE185" s="616"/>
      <c r="AF185" s="616"/>
      <c r="AG185" s="714"/>
      <c r="AH185" s="672"/>
      <c r="AI185" s="637"/>
      <c r="AJ185" s="625"/>
    </row>
    <row r="186" spans="2:36" ht="54" customHeight="1" x14ac:dyDescent="0.2">
      <c r="B186" s="890"/>
      <c r="C186" s="1128"/>
      <c r="D186" s="1129"/>
      <c r="E186" s="890"/>
      <c r="F186" s="384"/>
      <c r="G186" s="15"/>
      <c r="H186" s="376"/>
      <c r="I186" s="376"/>
      <c r="J186" s="376"/>
      <c r="K186" s="376"/>
      <c r="L186" s="376"/>
      <c r="M186" s="376"/>
      <c r="N186" s="348"/>
      <c r="O186" s="636" t="s">
        <v>88</v>
      </c>
      <c r="P186" s="666"/>
      <c r="Q186" s="666"/>
      <c r="R186" s="666"/>
      <c r="S186" s="666"/>
      <c r="T186" s="633"/>
      <c r="U186" s="313" t="s">
        <v>163</v>
      </c>
      <c r="V186" s="632" t="s">
        <v>162</v>
      </c>
      <c r="W186" s="633"/>
      <c r="X186" s="129" t="s">
        <v>458</v>
      </c>
      <c r="Y186" s="511" t="s">
        <v>159</v>
      </c>
      <c r="Z186" s="634" t="s">
        <v>574</v>
      </c>
      <c r="AA186" s="698"/>
      <c r="AB186" s="616"/>
      <c r="AC186" s="616"/>
      <c r="AD186" s="616"/>
      <c r="AE186" s="616"/>
      <c r="AF186" s="616"/>
      <c r="AG186" s="714"/>
      <c r="AH186" s="672"/>
      <c r="AI186" s="637"/>
      <c r="AJ186" s="625"/>
    </row>
    <row r="187" spans="2:36" ht="94.5" x14ac:dyDescent="0.2">
      <c r="B187" s="890"/>
      <c r="C187" s="1128"/>
      <c r="D187" s="1129"/>
      <c r="E187" s="890"/>
      <c r="F187" s="384"/>
      <c r="G187" s="13"/>
      <c r="H187" s="366"/>
      <c r="I187" s="366"/>
      <c r="J187" s="366"/>
      <c r="K187" s="366"/>
      <c r="L187" s="366"/>
      <c r="M187" s="366"/>
      <c r="N187" s="348"/>
      <c r="O187" s="646" t="s">
        <v>164</v>
      </c>
      <c r="P187" s="666"/>
      <c r="Q187" s="666"/>
      <c r="R187" s="666"/>
      <c r="S187" s="666"/>
      <c r="T187" s="633"/>
      <c r="U187" s="369" t="s">
        <v>319</v>
      </c>
      <c r="V187" s="675" t="s">
        <v>165</v>
      </c>
      <c r="W187" s="666"/>
      <c r="X187" s="536" t="s">
        <v>484</v>
      </c>
      <c r="Y187" s="480" t="s">
        <v>97</v>
      </c>
      <c r="Z187" s="589" t="s">
        <v>425</v>
      </c>
      <c r="AA187" s="590"/>
      <c r="AB187" s="794"/>
      <c r="AC187" s="643"/>
      <c r="AD187" s="643"/>
      <c r="AE187" s="643"/>
      <c r="AF187" s="643"/>
      <c r="AG187" s="793"/>
      <c r="AH187" s="794"/>
      <c r="AI187" s="664"/>
      <c r="AJ187" s="627"/>
    </row>
    <row r="188" spans="2:36" s="347" customFormat="1" ht="94.5" x14ac:dyDescent="0.2">
      <c r="B188" s="889"/>
      <c r="C188" s="1130"/>
      <c r="D188" s="1131"/>
      <c r="E188" s="889"/>
      <c r="F188" s="379"/>
      <c r="G188" s="352"/>
      <c r="H188" s="375"/>
      <c r="I188" s="375"/>
      <c r="J188" s="375"/>
      <c r="K188" s="375"/>
      <c r="L188" s="375"/>
      <c r="M188" s="375"/>
      <c r="N188" s="375"/>
      <c r="O188" s="280"/>
      <c r="P188" s="375"/>
      <c r="Q188" s="375"/>
      <c r="R188" s="375"/>
      <c r="S188" s="375"/>
      <c r="T188" s="375"/>
      <c r="U188" s="280"/>
      <c r="V188" s="280"/>
      <c r="W188" s="375"/>
      <c r="X188" s="480" t="s">
        <v>483</v>
      </c>
      <c r="Y188" s="484" t="s">
        <v>97</v>
      </c>
      <c r="Z188" s="667" t="s">
        <v>471</v>
      </c>
      <c r="AA188" s="590"/>
      <c r="AB188" s="357"/>
      <c r="AC188" s="358"/>
      <c r="AD188" s="358"/>
      <c r="AE188" s="358"/>
      <c r="AF188" s="358"/>
      <c r="AG188" s="356"/>
      <c r="AH188" s="357"/>
      <c r="AI188" s="352"/>
      <c r="AJ188" s="348"/>
    </row>
    <row r="189" spans="2:36" ht="12.75" customHeight="1" x14ac:dyDescent="0.2">
      <c r="B189" s="646" t="s">
        <v>128</v>
      </c>
      <c r="C189" s="681" t="s">
        <v>536</v>
      </c>
      <c r="D189" s="682"/>
      <c r="E189" s="646" t="s">
        <v>166</v>
      </c>
      <c r="F189" s="646"/>
      <c r="G189" s="12"/>
      <c r="H189" s="366"/>
      <c r="I189" s="366"/>
      <c r="J189" s="366"/>
      <c r="K189" s="366"/>
      <c r="L189" s="366"/>
      <c r="M189" s="366"/>
      <c r="N189" s="348"/>
      <c r="O189" s="676"/>
      <c r="P189" s="677"/>
      <c r="Q189" s="677"/>
      <c r="R189" s="677"/>
      <c r="S189" s="677"/>
      <c r="T189" s="678"/>
      <c r="U189" s="653"/>
      <c r="V189" s="676"/>
      <c r="W189" s="678"/>
      <c r="X189" s="644"/>
      <c r="Y189" s="946"/>
      <c r="Z189" s="946"/>
      <c r="AA189" s="946"/>
      <c r="AB189" s="640">
        <v>0</v>
      </c>
      <c r="AC189" s="640">
        <v>0</v>
      </c>
      <c r="AD189" s="640">
        <v>0</v>
      </c>
      <c r="AE189" s="640">
        <v>0</v>
      </c>
      <c r="AF189" s="640">
        <v>0</v>
      </c>
      <c r="AG189" s="935">
        <v>0</v>
      </c>
      <c r="AH189" s="936"/>
      <c r="AI189" s="673"/>
      <c r="AJ189" s="675"/>
    </row>
    <row r="190" spans="2:36" ht="12.75" customHeight="1" x14ac:dyDescent="0.2">
      <c r="B190" s="653"/>
      <c r="C190" s="683"/>
      <c r="D190" s="684"/>
      <c r="E190" s="653"/>
      <c r="F190" s="653"/>
      <c r="G190" s="15"/>
      <c r="H190" s="265"/>
      <c r="I190" s="265"/>
      <c r="J190" s="265"/>
      <c r="K190" s="266"/>
      <c r="L190" s="676"/>
      <c r="M190" s="678"/>
      <c r="N190" s="653"/>
      <c r="O190" s="676"/>
      <c r="P190" s="677"/>
      <c r="Q190" s="677"/>
      <c r="R190" s="677"/>
      <c r="S190" s="677"/>
      <c r="T190" s="678"/>
      <c r="U190" s="653"/>
      <c r="V190" s="676"/>
      <c r="W190" s="678"/>
      <c r="X190" s="644"/>
      <c r="Y190" s="946"/>
      <c r="Z190" s="946"/>
      <c r="AA190" s="946"/>
      <c r="AB190" s="641"/>
      <c r="AC190" s="641"/>
      <c r="AD190" s="641"/>
      <c r="AE190" s="641"/>
      <c r="AF190" s="641"/>
      <c r="AG190" s="937"/>
      <c r="AH190" s="938"/>
      <c r="AI190" s="676"/>
      <c r="AJ190" s="678"/>
    </row>
    <row r="191" spans="2:36" ht="122.25" customHeight="1" x14ac:dyDescent="0.2">
      <c r="B191" s="653"/>
      <c r="C191" s="683"/>
      <c r="D191" s="684"/>
      <c r="E191" s="653"/>
      <c r="F191" s="653"/>
      <c r="G191" s="15"/>
      <c r="H191" s="265"/>
      <c r="I191" s="265"/>
      <c r="J191" s="265"/>
      <c r="K191" s="266"/>
      <c r="L191" s="676"/>
      <c r="M191" s="678"/>
      <c r="N191" s="653"/>
      <c r="O191" s="679"/>
      <c r="P191" s="680"/>
      <c r="Q191" s="680"/>
      <c r="R191" s="680"/>
      <c r="S191" s="680"/>
      <c r="T191" s="619"/>
      <c r="U191" s="647"/>
      <c r="V191" s="679"/>
      <c r="W191" s="619"/>
      <c r="X191" s="644"/>
      <c r="Y191" s="946"/>
      <c r="Z191" s="946"/>
      <c r="AA191" s="946"/>
      <c r="AB191" s="641"/>
      <c r="AC191" s="641"/>
      <c r="AD191" s="641"/>
      <c r="AE191" s="641"/>
      <c r="AF191" s="641"/>
      <c r="AG191" s="937"/>
      <c r="AH191" s="938"/>
      <c r="AI191" s="676"/>
      <c r="AJ191" s="678"/>
    </row>
    <row r="192" spans="2:36" ht="13.5" hidden="1" customHeight="1" thickBot="1" x14ac:dyDescent="0.25">
      <c r="B192" s="653"/>
      <c r="C192" s="683"/>
      <c r="D192" s="684"/>
      <c r="E192" s="653"/>
      <c r="F192" s="653"/>
      <c r="G192" s="15"/>
      <c r="H192" s="269"/>
      <c r="I192" s="269"/>
      <c r="J192" s="269"/>
      <c r="K192" s="262"/>
      <c r="L192" s="679"/>
      <c r="M192" s="619"/>
      <c r="N192" s="647"/>
      <c r="O192" s="15"/>
      <c r="W192" s="6"/>
      <c r="X192" s="644"/>
      <c r="Y192" s="946"/>
      <c r="Z192" s="946"/>
      <c r="AA192" s="946"/>
      <c r="AB192" s="641"/>
      <c r="AC192" s="641"/>
      <c r="AD192" s="641"/>
      <c r="AE192" s="641"/>
      <c r="AF192" s="641"/>
      <c r="AG192" s="937"/>
      <c r="AH192" s="938"/>
      <c r="AI192" s="676"/>
      <c r="AJ192" s="678"/>
    </row>
    <row r="193" spans="2:38" ht="12.75" hidden="1" customHeight="1" thickBot="1" x14ac:dyDescent="0.25">
      <c r="B193" s="653"/>
      <c r="C193" s="683"/>
      <c r="D193" s="684"/>
      <c r="E193" s="653"/>
      <c r="F193" s="653"/>
      <c r="G193" s="15"/>
      <c r="H193" s="674" t="s">
        <v>167</v>
      </c>
      <c r="I193" s="674"/>
      <c r="J193" s="674"/>
      <c r="K193" s="675"/>
      <c r="L193" s="673" t="s">
        <v>319</v>
      </c>
      <c r="M193" s="675"/>
      <c r="N193" s="646" t="s">
        <v>168</v>
      </c>
      <c r="O193" s="15"/>
      <c r="W193" s="6"/>
      <c r="X193" s="644"/>
      <c r="Y193" s="946"/>
      <c r="Z193" s="946"/>
      <c r="AA193" s="946"/>
      <c r="AB193" s="641"/>
      <c r="AC193" s="641"/>
      <c r="AD193" s="641"/>
      <c r="AE193" s="641"/>
      <c r="AF193" s="641"/>
      <c r="AG193" s="937"/>
      <c r="AH193" s="938"/>
      <c r="AI193" s="676"/>
      <c r="AJ193" s="678"/>
    </row>
    <row r="194" spans="2:38" ht="14.25" hidden="1" customHeight="1" thickBot="1" x14ac:dyDescent="0.25">
      <c r="B194" s="653"/>
      <c r="C194" s="683"/>
      <c r="D194" s="684"/>
      <c r="E194" s="653"/>
      <c r="F194" s="653"/>
      <c r="G194" s="15"/>
      <c r="H194" s="680"/>
      <c r="I194" s="680"/>
      <c r="J194" s="680"/>
      <c r="K194" s="619"/>
      <c r="L194" s="679"/>
      <c r="M194" s="619"/>
      <c r="N194" s="647"/>
      <c r="O194" s="15"/>
      <c r="W194" s="6"/>
      <c r="X194" s="486"/>
      <c r="Y194" s="702"/>
      <c r="Z194" s="699"/>
      <c r="AA194" s="586"/>
      <c r="AB194" s="641"/>
      <c r="AC194" s="641"/>
      <c r="AD194" s="641"/>
      <c r="AE194" s="641"/>
      <c r="AF194" s="641"/>
      <c r="AG194" s="937"/>
      <c r="AH194" s="938"/>
      <c r="AI194" s="676"/>
      <c r="AJ194" s="678"/>
    </row>
    <row r="195" spans="2:38" ht="13.5" hidden="1" customHeight="1" thickBot="1" x14ac:dyDescent="0.25">
      <c r="B195" s="647"/>
      <c r="C195" s="1136"/>
      <c r="D195" s="1137"/>
      <c r="E195" s="647"/>
      <c r="F195" s="647"/>
      <c r="G195" s="13"/>
      <c r="H195" s="8"/>
      <c r="I195" s="8"/>
      <c r="J195" s="8"/>
      <c r="K195" s="8"/>
      <c r="L195" s="8"/>
      <c r="M195" s="8"/>
      <c r="N195" s="9"/>
      <c r="O195" s="13"/>
      <c r="P195" s="8"/>
      <c r="Q195" s="8"/>
      <c r="R195" s="8"/>
      <c r="S195" s="8"/>
      <c r="T195" s="8"/>
      <c r="U195" s="8"/>
      <c r="V195" s="8"/>
      <c r="W195" s="9"/>
      <c r="X195" s="465"/>
      <c r="Y195" s="703"/>
      <c r="Z195" s="704"/>
      <c r="AA195" s="705"/>
      <c r="AB195" s="642"/>
      <c r="AC195" s="642"/>
      <c r="AD195" s="642"/>
      <c r="AE195" s="642"/>
      <c r="AF195" s="642"/>
      <c r="AG195" s="1043"/>
      <c r="AH195" s="752"/>
      <c r="AI195" s="676"/>
      <c r="AJ195" s="678"/>
    </row>
    <row r="196" spans="2:38" ht="13.5" x14ac:dyDescent="0.2">
      <c r="B196" s="1027" t="s">
        <v>15</v>
      </c>
      <c r="C196" s="689" t="s">
        <v>537</v>
      </c>
      <c r="D196" s="690"/>
      <c r="E196" s="636" t="s">
        <v>169</v>
      </c>
      <c r="F196" s="636" t="s">
        <v>306</v>
      </c>
      <c r="G196" s="12"/>
      <c r="H196" s="2"/>
      <c r="I196" s="2"/>
      <c r="J196" s="2"/>
      <c r="K196" s="2"/>
      <c r="L196" s="2"/>
      <c r="M196" s="2"/>
      <c r="N196" s="3"/>
      <c r="O196" s="636" t="s">
        <v>170</v>
      </c>
      <c r="P196" s="666"/>
      <c r="Q196" s="666"/>
      <c r="R196" s="666"/>
      <c r="S196" s="666"/>
      <c r="T196" s="633"/>
      <c r="U196" s="632" t="s">
        <v>289</v>
      </c>
      <c r="V196" s="632" t="s">
        <v>171</v>
      </c>
      <c r="W196" s="666"/>
      <c r="X196" s="95"/>
      <c r="Y196" s="480"/>
      <c r="Z196" s="851"/>
      <c r="AA196" s="852"/>
      <c r="AB196" s="933">
        <v>0</v>
      </c>
      <c r="AC196" s="638">
        <v>0</v>
      </c>
      <c r="AD196" s="638">
        <v>0</v>
      </c>
      <c r="AE196" s="638">
        <v>0</v>
      </c>
      <c r="AF196" s="638">
        <v>0</v>
      </c>
      <c r="AG196" s="638">
        <v>0</v>
      </c>
      <c r="AH196" s="955"/>
      <c r="AI196" s="606"/>
      <c r="AJ196" s="607"/>
    </row>
    <row r="197" spans="2:38" ht="12.75" customHeight="1" x14ac:dyDescent="0.2">
      <c r="B197" s="645"/>
      <c r="C197" s="657"/>
      <c r="D197" s="658"/>
      <c r="E197" s="645"/>
      <c r="F197" s="645"/>
      <c r="G197" s="15"/>
      <c r="H197" s="619" t="s">
        <v>172</v>
      </c>
      <c r="I197" s="624"/>
      <c r="J197" s="624"/>
      <c r="K197" s="625"/>
      <c r="L197" s="619" t="s">
        <v>289</v>
      </c>
      <c r="M197" s="625"/>
      <c r="N197" s="619" t="s">
        <v>173</v>
      </c>
      <c r="O197" s="637"/>
      <c r="P197" s="624"/>
      <c r="Q197" s="624"/>
      <c r="R197" s="624"/>
      <c r="S197" s="624"/>
      <c r="T197" s="625"/>
      <c r="U197" s="625"/>
      <c r="V197" s="624"/>
      <c r="W197" s="686"/>
      <c r="X197" s="644"/>
      <c r="Y197" s="946"/>
      <c r="Z197" s="946"/>
      <c r="AA197" s="946"/>
      <c r="AB197" s="616"/>
      <c r="AC197" s="616"/>
      <c r="AD197" s="616"/>
      <c r="AE197" s="616"/>
      <c r="AF197" s="616"/>
      <c r="AG197" s="714"/>
      <c r="AH197" s="786"/>
      <c r="AI197" s="770"/>
      <c r="AJ197" s="609"/>
    </row>
    <row r="198" spans="2:38" ht="12.75" customHeight="1" x14ac:dyDescent="0.2">
      <c r="B198" s="645"/>
      <c r="C198" s="657"/>
      <c r="D198" s="658"/>
      <c r="E198" s="645"/>
      <c r="F198" s="645"/>
      <c r="G198" s="15"/>
      <c r="H198" s="624"/>
      <c r="I198" s="624"/>
      <c r="J198" s="624"/>
      <c r="K198" s="625"/>
      <c r="L198" s="624"/>
      <c r="M198" s="625"/>
      <c r="N198" s="625"/>
      <c r="O198" s="664"/>
      <c r="P198" s="626"/>
      <c r="Q198" s="626"/>
      <c r="R198" s="626"/>
      <c r="S198" s="626"/>
      <c r="T198" s="627"/>
      <c r="U198" s="627"/>
      <c r="V198" s="626"/>
      <c r="W198" s="626"/>
      <c r="X198" s="644"/>
      <c r="Y198" s="946"/>
      <c r="Z198" s="946"/>
      <c r="AA198" s="946"/>
      <c r="AB198" s="616"/>
      <c r="AC198" s="616"/>
      <c r="AD198" s="616"/>
      <c r="AE198" s="616"/>
      <c r="AF198" s="616"/>
      <c r="AG198" s="714"/>
      <c r="AH198" s="786"/>
      <c r="AI198" s="770"/>
      <c r="AJ198" s="609"/>
    </row>
    <row r="199" spans="2:38" ht="12.75" customHeight="1" x14ac:dyDescent="0.2">
      <c r="B199" s="645"/>
      <c r="C199" s="657"/>
      <c r="D199" s="658"/>
      <c r="E199" s="645"/>
      <c r="F199" s="645"/>
      <c r="G199" s="15"/>
      <c r="H199" s="626"/>
      <c r="I199" s="626"/>
      <c r="J199" s="626"/>
      <c r="K199" s="627"/>
      <c r="L199" s="626"/>
      <c r="M199" s="627"/>
      <c r="N199" s="627"/>
      <c r="O199" s="15"/>
      <c r="W199" s="32"/>
      <c r="X199" s="644"/>
      <c r="Y199" s="946"/>
      <c r="Z199" s="946"/>
      <c r="AA199" s="946"/>
      <c r="AB199" s="616"/>
      <c r="AC199" s="616"/>
      <c r="AD199" s="616"/>
      <c r="AE199" s="616"/>
      <c r="AF199" s="616"/>
      <c r="AG199" s="714"/>
      <c r="AH199" s="786"/>
      <c r="AI199" s="770"/>
      <c r="AJ199" s="609"/>
    </row>
    <row r="200" spans="2:38" ht="12.75" customHeight="1" x14ac:dyDescent="0.2">
      <c r="B200" s="645"/>
      <c r="C200" s="657"/>
      <c r="D200" s="658"/>
      <c r="E200" s="645"/>
      <c r="F200" s="645"/>
      <c r="G200" s="15"/>
      <c r="H200" s="619" t="s">
        <v>297</v>
      </c>
      <c r="I200" s="624"/>
      <c r="J200" s="624"/>
      <c r="K200" s="625"/>
      <c r="L200" s="619" t="s">
        <v>174</v>
      </c>
      <c r="M200" s="625"/>
      <c r="N200" s="619" t="s">
        <v>299</v>
      </c>
      <c r="O200" s="15"/>
      <c r="W200" s="32"/>
      <c r="X200" s="644"/>
      <c r="Y200" s="946"/>
      <c r="Z200" s="946"/>
      <c r="AA200" s="946"/>
      <c r="AB200" s="616"/>
      <c r="AC200" s="616"/>
      <c r="AD200" s="616"/>
      <c r="AE200" s="616"/>
      <c r="AF200" s="616"/>
      <c r="AG200" s="714"/>
      <c r="AH200" s="786"/>
      <c r="AI200" s="770"/>
      <c r="AJ200" s="609"/>
    </row>
    <row r="201" spans="2:38" s="119" customFormat="1" ht="12.75" customHeight="1" x14ac:dyDescent="0.2">
      <c r="B201" s="645"/>
      <c r="C201" s="657"/>
      <c r="D201" s="658"/>
      <c r="E201" s="645"/>
      <c r="F201" s="645"/>
      <c r="G201" s="118"/>
      <c r="H201" s="677"/>
      <c r="I201" s="624"/>
      <c r="J201" s="624"/>
      <c r="K201" s="625"/>
      <c r="L201" s="677"/>
      <c r="M201" s="625"/>
      <c r="N201" s="678"/>
      <c r="O201" s="118"/>
      <c r="W201" s="120"/>
      <c r="X201" s="644"/>
      <c r="Y201" s="946"/>
      <c r="Z201" s="946"/>
      <c r="AA201" s="946"/>
      <c r="AB201" s="616"/>
      <c r="AC201" s="616"/>
      <c r="AD201" s="616"/>
      <c r="AE201" s="616"/>
      <c r="AF201" s="616"/>
      <c r="AG201" s="714"/>
      <c r="AH201" s="786"/>
      <c r="AI201" s="770"/>
      <c r="AJ201" s="609"/>
    </row>
    <row r="202" spans="2:38" ht="107.25" customHeight="1" x14ac:dyDescent="0.25">
      <c r="B202" s="101" t="s">
        <v>408</v>
      </c>
      <c r="C202" s="695" t="s">
        <v>409</v>
      </c>
      <c r="D202" s="695"/>
      <c r="E202" s="103" t="s">
        <v>410</v>
      </c>
      <c r="F202" s="101"/>
      <c r="G202" s="104"/>
      <c r="H202" s="104"/>
      <c r="I202" s="107"/>
      <c r="J202" s="107"/>
      <c r="K202" s="107"/>
      <c r="L202" s="107"/>
      <c r="M202" s="107"/>
      <c r="N202" s="107"/>
      <c r="O202" s="104"/>
      <c r="P202" s="108"/>
      <c r="Q202" s="108"/>
      <c r="R202" s="108"/>
      <c r="S202" s="108"/>
      <c r="T202" s="108"/>
      <c r="U202" s="108"/>
      <c r="V202" s="108"/>
      <c r="W202" s="105"/>
      <c r="X202" s="1155"/>
      <c r="Y202" s="1156"/>
      <c r="Z202" s="1156"/>
      <c r="AA202" s="1157"/>
      <c r="AB202" s="109">
        <v>0</v>
      </c>
      <c r="AC202" s="102">
        <v>0</v>
      </c>
      <c r="AD202" s="102">
        <v>0</v>
      </c>
      <c r="AE202" s="102">
        <v>0</v>
      </c>
      <c r="AF202" s="102">
        <v>0</v>
      </c>
      <c r="AG202" s="1091">
        <v>0</v>
      </c>
      <c r="AH202" s="1092"/>
      <c r="AI202" s="1089"/>
      <c r="AJ202" s="1090"/>
    </row>
    <row r="203" spans="2:38" ht="12.75" customHeight="1" x14ac:dyDescent="0.2">
      <c r="B203" s="994" t="s">
        <v>129</v>
      </c>
      <c r="C203" s="994" t="s">
        <v>175</v>
      </c>
      <c r="D203" s="778"/>
      <c r="E203" s="994" t="s">
        <v>176</v>
      </c>
      <c r="F203" s="994"/>
      <c r="G203" s="39"/>
      <c r="H203" s="34"/>
      <c r="I203" s="34"/>
      <c r="J203" s="34"/>
      <c r="K203" s="34"/>
      <c r="L203" s="34"/>
      <c r="M203" s="34"/>
      <c r="N203" s="35"/>
      <c r="O203" s="39"/>
      <c r="P203" s="34"/>
      <c r="Q203" s="34"/>
      <c r="R203" s="34"/>
      <c r="S203" s="34"/>
      <c r="T203" s="34"/>
      <c r="U203" s="34"/>
      <c r="V203" s="34"/>
      <c r="W203" s="35"/>
      <c r="X203" s="93"/>
      <c r="Y203" s="47"/>
      <c r="Z203" s="47"/>
      <c r="AA203" s="48"/>
      <c r="AB203" s="962">
        <f t="shared" ref="AB203:AF203" si="1">SUM(AB205:AB275)</f>
        <v>360904.8</v>
      </c>
      <c r="AC203" s="962">
        <f t="shared" si="1"/>
        <v>349191.69999999995</v>
      </c>
      <c r="AD203" s="962">
        <f t="shared" si="1"/>
        <v>378287.19999999995</v>
      </c>
      <c r="AE203" s="962">
        <f t="shared" si="1"/>
        <v>388763.1</v>
      </c>
      <c r="AF203" s="962">
        <f t="shared" si="1"/>
        <v>388741.6</v>
      </c>
      <c r="AG203" s="1093">
        <f t="shared" ref="AG203" si="2">SUM(AG205:AG275)</f>
        <v>388230.5</v>
      </c>
      <c r="AH203" s="1094"/>
      <c r="AI203" s="994"/>
      <c r="AJ203" s="778"/>
    </row>
    <row r="204" spans="2:38" ht="94.5" customHeight="1" x14ac:dyDescent="0.2">
      <c r="B204" s="1045"/>
      <c r="C204" s="899"/>
      <c r="D204" s="900"/>
      <c r="E204" s="1045"/>
      <c r="F204" s="1045"/>
      <c r="G204" s="21"/>
      <c r="H204" s="23"/>
      <c r="I204" s="23"/>
      <c r="J204" s="23"/>
      <c r="K204" s="23"/>
      <c r="L204" s="23"/>
      <c r="M204" s="23"/>
      <c r="N204" s="22"/>
      <c r="O204" s="21"/>
      <c r="P204" s="23"/>
      <c r="Q204" s="23"/>
      <c r="R204" s="23"/>
      <c r="S204" s="23"/>
      <c r="T204" s="23"/>
      <c r="U204" s="23"/>
      <c r="V204" s="23"/>
      <c r="W204" s="22"/>
      <c r="X204" s="44"/>
      <c r="Y204" s="45"/>
      <c r="Z204" s="45"/>
      <c r="AA204" s="46"/>
      <c r="AB204" s="870"/>
      <c r="AC204" s="870"/>
      <c r="AD204" s="870"/>
      <c r="AE204" s="870"/>
      <c r="AF204" s="870"/>
      <c r="AG204" s="862"/>
      <c r="AH204" s="863"/>
      <c r="AI204" s="899"/>
      <c r="AJ204" s="900"/>
      <c r="AL204" s="308"/>
    </row>
    <row r="205" spans="2:38" ht="94.5" x14ac:dyDescent="0.2">
      <c r="B205" s="931" t="s">
        <v>135</v>
      </c>
      <c r="C205" s="636" t="s">
        <v>538</v>
      </c>
      <c r="D205" s="633"/>
      <c r="E205" s="636" t="s">
        <v>182</v>
      </c>
      <c r="F205" s="636" t="s">
        <v>183</v>
      </c>
      <c r="G205" s="12"/>
      <c r="H205" s="2"/>
      <c r="I205" s="2"/>
      <c r="J205" s="2"/>
      <c r="K205" s="2"/>
      <c r="L205" s="2"/>
      <c r="M205" s="2"/>
      <c r="N205" s="3"/>
      <c r="O205" s="636" t="s">
        <v>178</v>
      </c>
      <c r="P205" s="666"/>
      <c r="Q205" s="666"/>
      <c r="R205" s="666"/>
      <c r="S205" s="666"/>
      <c r="T205" s="633"/>
      <c r="U205" s="632" t="s">
        <v>184</v>
      </c>
      <c r="V205" s="632" t="s">
        <v>179</v>
      </c>
      <c r="W205" s="633"/>
      <c r="X205" s="536" t="s">
        <v>484</v>
      </c>
      <c r="Y205" s="480" t="s">
        <v>97</v>
      </c>
      <c r="Z205" s="589" t="s">
        <v>425</v>
      </c>
      <c r="AA205" s="590"/>
      <c r="AB205" s="638">
        <v>29341.1</v>
      </c>
      <c r="AC205" s="638">
        <v>29341.1</v>
      </c>
      <c r="AD205" s="965">
        <v>33012</v>
      </c>
      <c r="AE205" s="638">
        <v>31266</v>
      </c>
      <c r="AF205" s="638">
        <v>31266</v>
      </c>
      <c r="AG205" s="638">
        <v>31266</v>
      </c>
      <c r="AH205" s="713"/>
      <c r="AI205" s="636"/>
      <c r="AJ205" s="633"/>
    </row>
    <row r="206" spans="2:38" ht="94.5" x14ac:dyDescent="0.2">
      <c r="B206" s="622"/>
      <c r="C206" s="637"/>
      <c r="D206" s="625"/>
      <c r="E206" s="645"/>
      <c r="F206" s="645"/>
      <c r="G206" s="15"/>
      <c r="H206" s="619" t="s">
        <v>180</v>
      </c>
      <c r="I206" s="624"/>
      <c r="J206" s="624"/>
      <c r="K206" s="625"/>
      <c r="L206" s="619" t="s">
        <v>189</v>
      </c>
      <c r="M206" s="625"/>
      <c r="N206" s="293" t="s">
        <v>181</v>
      </c>
      <c r="O206" s="637"/>
      <c r="P206" s="624"/>
      <c r="Q206" s="624"/>
      <c r="R206" s="624"/>
      <c r="S206" s="624"/>
      <c r="T206" s="625"/>
      <c r="U206" s="625"/>
      <c r="V206" s="624"/>
      <c r="W206" s="686"/>
      <c r="X206" s="480" t="s">
        <v>483</v>
      </c>
      <c r="Y206" s="484" t="s">
        <v>97</v>
      </c>
      <c r="Z206" s="667" t="s">
        <v>471</v>
      </c>
      <c r="AA206" s="590"/>
      <c r="AB206" s="616"/>
      <c r="AC206" s="616"/>
      <c r="AD206" s="966"/>
      <c r="AE206" s="616"/>
      <c r="AF206" s="616"/>
      <c r="AG206" s="714"/>
      <c r="AH206" s="672"/>
      <c r="AI206" s="637"/>
      <c r="AJ206" s="625"/>
    </row>
    <row r="207" spans="2:38" ht="12.75" hidden="1" customHeight="1" x14ac:dyDescent="0.2">
      <c r="B207" s="622"/>
      <c r="C207" s="637"/>
      <c r="D207" s="625"/>
      <c r="E207" s="645"/>
      <c r="F207" s="645"/>
      <c r="G207" s="15"/>
      <c r="N207" s="6"/>
      <c r="O207" s="637"/>
      <c r="P207" s="624"/>
      <c r="Q207" s="624"/>
      <c r="R207" s="624"/>
      <c r="S207" s="624"/>
      <c r="T207" s="625"/>
      <c r="U207" s="625"/>
      <c r="V207" s="624"/>
      <c r="W207" s="686"/>
      <c r="X207" s="121"/>
      <c r="Y207" s="468" t="s">
        <v>97</v>
      </c>
      <c r="Z207" s="857" t="s">
        <v>420</v>
      </c>
      <c r="AA207" s="590"/>
      <c r="AB207" s="616"/>
      <c r="AC207" s="616"/>
      <c r="AD207" s="966"/>
      <c r="AE207" s="616"/>
      <c r="AF207" s="616"/>
      <c r="AG207" s="714"/>
      <c r="AH207" s="672"/>
      <c r="AI207" s="637"/>
      <c r="AJ207" s="625"/>
    </row>
    <row r="208" spans="2:38" ht="81.75" customHeight="1" x14ac:dyDescent="0.2">
      <c r="B208" s="622"/>
      <c r="C208" s="637"/>
      <c r="D208" s="625"/>
      <c r="E208" s="645"/>
      <c r="F208" s="645"/>
      <c r="G208" s="15"/>
      <c r="N208" s="6"/>
      <c r="O208" s="664"/>
      <c r="P208" s="626"/>
      <c r="Q208" s="626"/>
      <c r="R208" s="626"/>
      <c r="S208" s="626"/>
      <c r="T208" s="627"/>
      <c r="U208" s="627"/>
      <c r="V208" s="626"/>
      <c r="W208" s="627"/>
      <c r="X208" s="533"/>
      <c r="Y208" s="480"/>
      <c r="Z208" s="688"/>
      <c r="AA208" s="728"/>
      <c r="AB208" s="616"/>
      <c r="AC208" s="616"/>
      <c r="AD208" s="966"/>
      <c r="AE208" s="616"/>
      <c r="AF208" s="616"/>
      <c r="AG208" s="714"/>
      <c r="AH208" s="672"/>
      <c r="AI208" s="637"/>
      <c r="AJ208" s="625"/>
    </row>
    <row r="209" spans="2:36" ht="94.5" x14ac:dyDescent="0.2">
      <c r="B209" s="931" t="s">
        <v>136</v>
      </c>
      <c r="C209" s="636" t="s">
        <v>539</v>
      </c>
      <c r="D209" s="633"/>
      <c r="E209" s="636" t="s">
        <v>185</v>
      </c>
      <c r="F209" s="636" t="s">
        <v>177</v>
      </c>
      <c r="G209" s="12"/>
      <c r="H209" s="2"/>
      <c r="I209" s="2"/>
      <c r="J209" s="2"/>
      <c r="K209" s="2"/>
      <c r="L209" s="2"/>
      <c r="M209" s="2"/>
      <c r="N209" s="3"/>
      <c r="O209" s="636" t="s">
        <v>178</v>
      </c>
      <c r="P209" s="666"/>
      <c r="Q209" s="666"/>
      <c r="R209" s="666"/>
      <c r="S209" s="666"/>
      <c r="T209" s="633"/>
      <c r="U209" s="632" t="s">
        <v>186</v>
      </c>
      <c r="V209" s="632" t="s">
        <v>179</v>
      </c>
      <c r="W209" s="633"/>
      <c r="X209" s="536" t="s">
        <v>484</v>
      </c>
      <c r="Y209" s="480" t="s">
        <v>97</v>
      </c>
      <c r="Z209" s="589" t="s">
        <v>425</v>
      </c>
      <c r="AA209" s="590"/>
      <c r="AB209" s="638">
        <v>198.9</v>
      </c>
      <c r="AC209" s="638">
        <v>111</v>
      </c>
      <c r="AD209" s="638">
        <f>111+126.5</f>
        <v>237.5</v>
      </c>
      <c r="AE209" s="638">
        <v>288</v>
      </c>
      <c r="AF209" s="638">
        <v>288</v>
      </c>
      <c r="AG209" s="638">
        <v>288</v>
      </c>
      <c r="AH209" s="713"/>
      <c r="AI209" s="636"/>
      <c r="AJ209" s="633"/>
    </row>
    <row r="210" spans="2:36" ht="94.5" x14ac:dyDescent="0.2">
      <c r="B210" s="622"/>
      <c r="C210" s="637"/>
      <c r="D210" s="625"/>
      <c r="E210" s="645"/>
      <c r="F210" s="645"/>
      <c r="G210" s="15"/>
      <c r="H210" s="619" t="s">
        <v>180</v>
      </c>
      <c r="I210" s="624"/>
      <c r="J210" s="624"/>
      <c r="K210" s="625"/>
      <c r="L210" s="619" t="s">
        <v>189</v>
      </c>
      <c r="M210" s="625"/>
      <c r="N210" s="619" t="s">
        <v>181</v>
      </c>
      <c r="O210" s="637"/>
      <c r="P210" s="624"/>
      <c r="Q210" s="624"/>
      <c r="R210" s="624"/>
      <c r="S210" s="624"/>
      <c r="T210" s="625"/>
      <c r="U210" s="625"/>
      <c r="V210" s="624"/>
      <c r="W210" s="625"/>
      <c r="X210" s="480" t="s">
        <v>483</v>
      </c>
      <c r="Y210" s="484" t="s">
        <v>97</v>
      </c>
      <c r="Z210" s="667" t="s">
        <v>471</v>
      </c>
      <c r="AA210" s="590"/>
      <c r="AB210" s="616"/>
      <c r="AC210" s="616"/>
      <c r="AD210" s="616"/>
      <c r="AE210" s="616"/>
      <c r="AF210" s="616"/>
      <c r="AG210" s="714"/>
      <c r="AH210" s="672"/>
      <c r="AI210" s="637"/>
      <c r="AJ210" s="625"/>
    </row>
    <row r="211" spans="2:36" ht="13.5" x14ac:dyDescent="0.2">
      <c r="B211" s="622"/>
      <c r="C211" s="637"/>
      <c r="D211" s="625"/>
      <c r="E211" s="645"/>
      <c r="F211" s="645"/>
      <c r="G211" s="15"/>
      <c r="H211" s="624"/>
      <c r="I211" s="624"/>
      <c r="J211" s="624"/>
      <c r="K211" s="625"/>
      <c r="L211" s="624"/>
      <c r="M211" s="625"/>
      <c r="N211" s="625"/>
      <c r="O211" s="664"/>
      <c r="P211" s="626"/>
      <c r="Q211" s="626"/>
      <c r="R211" s="626"/>
      <c r="S211" s="626"/>
      <c r="T211" s="627"/>
      <c r="U211" s="627"/>
      <c r="V211" s="626"/>
      <c r="W211" s="627"/>
      <c r="X211" s="486"/>
      <c r="Y211" s="634"/>
      <c r="Z211" s="634"/>
      <c r="AA211" s="635"/>
      <c r="AB211" s="616"/>
      <c r="AC211" s="616"/>
      <c r="AD211" s="616"/>
      <c r="AE211" s="616"/>
      <c r="AF211" s="616"/>
      <c r="AG211" s="714"/>
      <c r="AH211" s="672"/>
      <c r="AI211" s="637"/>
      <c r="AJ211" s="625"/>
    </row>
    <row r="212" spans="2:36" x14ac:dyDescent="0.2">
      <c r="B212" s="622"/>
      <c r="C212" s="637"/>
      <c r="D212" s="625"/>
      <c r="E212" s="645"/>
      <c r="F212" s="645"/>
      <c r="G212" s="15"/>
      <c r="H212" s="626"/>
      <c r="I212" s="626"/>
      <c r="J212" s="626"/>
      <c r="K212" s="627"/>
      <c r="L212" s="626"/>
      <c r="M212" s="627"/>
      <c r="N212" s="627"/>
      <c r="O212" s="636" t="s">
        <v>187</v>
      </c>
      <c r="P212" s="666"/>
      <c r="Q212" s="666"/>
      <c r="R212" s="666"/>
      <c r="S212" s="666"/>
      <c r="T212" s="633"/>
      <c r="U212" s="632" t="s">
        <v>289</v>
      </c>
      <c r="V212" s="632" t="s">
        <v>188</v>
      </c>
      <c r="W212" s="633"/>
      <c r="X212" s="465"/>
      <c r="Y212" s="963"/>
      <c r="Z212" s="649"/>
      <c r="AA212" s="650"/>
      <c r="AB212" s="616"/>
      <c r="AC212" s="616"/>
      <c r="AD212" s="616"/>
      <c r="AE212" s="616"/>
      <c r="AF212" s="616"/>
      <c r="AG212" s="714"/>
      <c r="AH212" s="672"/>
      <c r="AI212" s="637"/>
      <c r="AJ212" s="625"/>
    </row>
    <row r="213" spans="2:36" x14ac:dyDescent="0.2">
      <c r="B213" s="622"/>
      <c r="C213" s="637"/>
      <c r="D213" s="625"/>
      <c r="E213" s="645"/>
      <c r="F213" s="645"/>
      <c r="G213" s="15"/>
      <c r="N213" s="6"/>
      <c r="O213" s="637"/>
      <c r="P213" s="624"/>
      <c r="Q213" s="624"/>
      <c r="R213" s="624"/>
      <c r="S213" s="624"/>
      <c r="T213" s="625"/>
      <c r="U213" s="625"/>
      <c r="V213" s="624"/>
      <c r="W213" s="625"/>
      <c r="X213" s="466"/>
      <c r="Y213" s="964"/>
      <c r="Z213" s="651"/>
      <c r="AA213" s="652"/>
      <c r="AB213" s="616"/>
      <c r="AC213" s="616"/>
      <c r="AD213" s="616"/>
      <c r="AE213" s="616"/>
      <c r="AF213" s="616"/>
      <c r="AG213" s="714"/>
      <c r="AH213" s="672"/>
      <c r="AI213" s="637"/>
      <c r="AJ213" s="625"/>
    </row>
    <row r="214" spans="2:36" ht="13.5" x14ac:dyDescent="0.2">
      <c r="B214" s="622"/>
      <c r="C214" s="637"/>
      <c r="D214" s="625"/>
      <c r="E214" s="645"/>
      <c r="F214" s="645"/>
      <c r="G214" s="15"/>
      <c r="N214" s="6"/>
      <c r="O214" s="664"/>
      <c r="P214" s="626"/>
      <c r="Q214" s="626"/>
      <c r="R214" s="626"/>
      <c r="S214" s="626"/>
      <c r="T214" s="627"/>
      <c r="U214" s="627"/>
      <c r="V214" s="626"/>
      <c r="W214" s="627"/>
      <c r="X214" s="507"/>
      <c r="Y214" s="486"/>
      <c r="Z214" s="634"/>
      <c r="AA214" s="728"/>
      <c r="AB214" s="616"/>
      <c r="AC214" s="616"/>
      <c r="AD214" s="616"/>
      <c r="AE214" s="616"/>
      <c r="AF214" s="616"/>
      <c r="AG214" s="714"/>
      <c r="AH214" s="672"/>
      <c r="AI214" s="637"/>
      <c r="AJ214" s="625"/>
    </row>
    <row r="215" spans="2:36" ht="94.5" x14ac:dyDescent="0.2">
      <c r="B215" s="931" t="s">
        <v>137</v>
      </c>
      <c r="C215" s="636" t="s">
        <v>540</v>
      </c>
      <c r="D215" s="633"/>
      <c r="E215" s="636" t="s">
        <v>191</v>
      </c>
      <c r="F215" s="967">
        <v>1006</v>
      </c>
      <c r="G215" s="12"/>
      <c r="H215" s="2"/>
      <c r="I215" s="2"/>
      <c r="J215" s="2"/>
      <c r="K215" s="2"/>
      <c r="L215" s="2"/>
      <c r="M215" s="2"/>
      <c r="N215" s="3"/>
      <c r="O215" s="636" t="s">
        <v>235</v>
      </c>
      <c r="P215" s="666"/>
      <c r="Q215" s="666"/>
      <c r="R215" s="666"/>
      <c r="S215" s="666"/>
      <c r="T215" s="633"/>
      <c r="U215" s="632" t="s">
        <v>289</v>
      </c>
      <c r="V215" s="632" t="s">
        <v>296</v>
      </c>
      <c r="W215" s="666"/>
      <c r="X215" s="95" t="s">
        <v>484</v>
      </c>
      <c r="Y215" s="480" t="s">
        <v>97</v>
      </c>
      <c r="Z215" s="589" t="s">
        <v>425</v>
      </c>
      <c r="AA215" s="590"/>
      <c r="AB215" s="638">
        <v>6823.1</v>
      </c>
      <c r="AC215" s="638">
        <v>6823.1</v>
      </c>
      <c r="AD215" s="638">
        <v>7049.2</v>
      </c>
      <c r="AE215" s="638">
        <v>7737.9</v>
      </c>
      <c r="AF215" s="638">
        <v>7737.9</v>
      </c>
      <c r="AG215" s="638">
        <v>7737.9</v>
      </c>
      <c r="AH215" s="713"/>
      <c r="AI215" s="636"/>
      <c r="AJ215" s="633"/>
    </row>
    <row r="216" spans="2:36" ht="94.5" x14ac:dyDescent="0.2">
      <c r="B216" s="622"/>
      <c r="C216" s="637"/>
      <c r="D216" s="625"/>
      <c r="E216" s="645"/>
      <c r="F216" s="968"/>
      <c r="G216" s="15"/>
      <c r="H216" s="619" t="s">
        <v>180</v>
      </c>
      <c r="I216" s="624"/>
      <c r="J216" s="624"/>
      <c r="K216" s="625"/>
      <c r="L216" s="619" t="s">
        <v>189</v>
      </c>
      <c r="M216" s="625"/>
      <c r="N216" s="619" t="s">
        <v>181</v>
      </c>
      <c r="O216" s="637"/>
      <c r="P216" s="624"/>
      <c r="Q216" s="624"/>
      <c r="R216" s="624"/>
      <c r="S216" s="624"/>
      <c r="T216" s="625"/>
      <c r="U216" s="625"/>
      <c r="V216" s="624"/>
      <c r="W216" s="625"/>
      <c r="X216" s="480" t="s">
        <v>483</v>
      </c>
      <c r="Y216" s="484" t="s">
        <v>97</v>
      </c>
      <c r="Z216" s="667" t="s">
        <v>471</v>
      </c>
      <c r="AA216" s="590"/>
      <c r="AB216" s="616"/>
      <c r="AC216" s="616"/>
      <c r="AD216" s="616"/>
      <c r="AE216" s="616"/>
      <c r="AF216" s="616"/>
      <c r="AG216" s="714"/>
      <c r="AH216" s="672"/>
      <c r="AI216" s="637"/>
      <c r="AJ216" s="625"/>
    </row>
    <row r="217" spans="2:36" ht="13.5" x14ac:dyDescent="0.2">
      <c r="B217" s="622"/>
      <c r="C217" s="637"/>
      <c r="D217" s="625"/>
      <c r="E217" s="645"/>
      <c r="F217" s="968"/>
      <c r="G217" s="15"/>
      <c r="H217" s="624"/>
      <c r="I217" s="624"/>
      <c r="J217" s="624"/>
      <c r="K217" s="625"/>
      <c r="L217" s="624"/>
      <c r="M217" s="625"/>
      <c r="N217" s="625"/>
      <c r="O217" s="664"/>
      <c r="P217" s="626"/>
      <c r="Q217" s="626"/>
      <c r="R217" s="626"/>
      <c r="S217" s="626"/>
      <c r="T217" s="627"/>
      <c r="U217" s="627"/>
      <c r="V217" s="626"/>
      <c r="W217" s="627"/>
      <c r="X217" s="486"/>
      <c r="Y217" s="634"/>
      <c r="Z217" s="634"/>
      <c r="AA217" s="635"/>
      <c r="AB217" s="616"/>
      <c r="AC217" s="616"/>
      <c r="AD217" s="616"/>
      <c r="AE217" s="616"/>
      <c r="AF217" s="616"/>
      <c r="AG217" s="714"/>
      <c r="AH217" s="672"/>
      <c r="AI217" s="637"/>
      <c r="AJ217" s="625"/>
    </row>
    <row r="218" spans="2:36" ht="58.5" customHeight="1" x14ac:dyDescent="0.2">
      <c r="B218" s="622"/>
      <c r="C218" s="637"/>
      <c r="D218" s="625"/>
      <c r="E218" s="645"/>
      <c r="F218" s="969"/>
      <c r="G218" s="15"/>
      <c r="H218" s="626"/>
      <c r="I218" s="626"/>
      <c r="J218" s="626"/>
      <c r="K218" s="627"/>
      <c r="L218" s="626"/>
      <c r="M218" s="627"/>
      <c r="N218" s="627"/>
      <c r="O218" s="15"/>
      <c r="W218" s="6"/>
      <c r="X218" s="465"/>
      <c r="Y218" s="963"/>
      <c r="Z218" s="649"/>
      <c r="AA218" s="650"/>
      <c r="AB218" s="616"/>
      <c r="AC218" s="616"/>
      <c r="AD218" s="616"/>
      <c r="AE218" s="616"/>
      <c r="AF218" s="616"/>
      <c r="AG218" s="714"/>
      <c r="AH218" s="672"/>
      <c r="AI218" s="637"/>
      <c r="AJ218" s="625"/>
    </row>
    <row r="219" spans="2:36" ht="94.5" x14ac:dyDescent="0.2">
      <c r="B219" s="931" t="s">
        <v>138</v>
      </c>
      <c r="C219" s="636" t="s">
        <v>541</v>
      </c>
      <c r="D219" s="633"/>
      <c r="E219" s="636" t="s">
        <v>193</v>
      </c>
      <c r="F219" s="967">
        <v>1003</v>
      </c>
      <c r="G219" s="12"/>
      <c r="H219" s="2"/>
      <c r="I219" s="2"/>
      <c r="J219" s="2"/>
      <c r="K219" s="2"/>
      <c r="L219" s="2"/>
      <c r="M219" s="2"/>
      <c r="N219" s="3"/>
      <c r="O219" s="636" t="s">
        <v>100</v>
      </c>
      <c r="P219" s="666"/>
      <c r="Q219" s="666"/>
      <c r="R219" s="666"/>
      <c r="S219" s="666"/>
      <c r="T219" s="633"/>
      <c r="U219" s="632" t="s">
        <v>289</v>
      </c>
      <c r="V219" s="632" t="s">
        <v>194</v>
      </c>
      <c r="W219" s="633"/>
      <c r="X219" s="95" t="s">
        <v>484</v>
      </c>
      <c r="Y219" s="480" t="s">
        <v>97</v>
      </c>
      <c r="Z219" s="589" t="s">
        <v>425</v>
      </c>
      <c r="AA219" s="590"/>
      <c r="AB219" s="638">
        <v>3088.7</v>
      </c>
      <c r="AC219" s="638">
        <v>3088.7</v>
      </c>
      <c r="AD219" s="965">
        <v>2994.8</v>
      </c>
      <c r="AE219" s="638">
        <v>5528.6</v>
      </c>
      <c r="AF219" s="638">
        <v>5528.6</v>
      </c>
      <c r="AG219" s="638">
        <v>5528.6</v>
      </c>
      <c r="AH219" s="713"/>
      <c r="AI219" s="636"/>
      <c r="AJ219" s="633"/>
    </row>
    <row r="220" spans="2:36" ht="94.5" x14ac:dyDescent="0.2">
      <c r="B220" s="622"/>
      <c r="C220" s="637"/>
      <c r="D220" s="625"/>
      <c r="E220" s="645"/>
      <c r="F220" s="969"/>
      <c r="G220" s="15"/>
      <c r="H220" s="619" t="s">
        <v>180</v>
      </c>
      <c r="I220" s="624"/>
      <c r="J220" s="624"/>
      <c r="K220" s="625"/>
      <c r="L220" s="619" t="s">
        <v>189</v>
      </c>
      <c r="M220" s="625"/>
      <c r="N220" s="187" t="s">
        <v>181</v>
      </c>
      <c r="O220" s="637"/>
      <c r="P220" s="624"/>
      <c r="Q220" s="624"/>
      <c r="R220" s="624"/>
      <c r="S220" s="624"/>
      <c r="T220" s="625"/>
      <c r="U220" s="625"/>
      <c r="V220" s="624"/>
      <c r="W220" s="625"/>
      <c r="X220" s="480" t="s">
        <v>483</v>
      </c>
      <c r="Y220" s="484" t="s">
        <v>97</v>
      </c>
      <c r="Z220" s="667" t="s">
        <v>471</v>
      </c>
      <c r="AA220" s="590"/>
      <c r="AB220" s="616"/>
      <c r="AC220" s="616"/>
      <c r="AD220" s="966"/>
      <c r="AE220" s="616"/>
      <c r="AF220" s="616"/>
      <c r="AG220" s="714"/>
      <c r="AH220" s="672"/>
      <c r="AI220" s="637"/>
      <c r="AJ220" s="625"/>
    </row>
    <row r="221" spans="2:36" ht="94.5" x14ac:dyDescent="0.2">
      <c r="B221" s="931" t="s">
        <v>139</v>
      </c>
      <c r="C221" s="636" t="s">
        <v>542</v>
      </c>
      <c r="D221" s="633"/>
      <c r="E221" s="636" t="s">
        <v>195</v>
      </c>
      <c r="F221" s="967">
        <v>1004</v>
      </c>
      <c r="G221" s="12"/>
      <c r="H221" s="2"/>
      <c r="I221" s="2"/>
      <c r="J221" s="2"/>
      <c r="K221" s="2"/>
      <c r="L221" s="2"/>
      <c r="M221" s="2"/>
      <c r="N221" s="3"/>
      <c r="O221" s="636" t="s">
        <v>101</v>
      </c>
      <c r="P221" s="666"/>
      <c r="Q221" s="666"/>
      <c r="R221" s="666"/>
      <c r="S221" s="666"/>
      <c r="T221" s="633"/>
      <c r="U221" s="632" t="s">
        <v>289</v>
      </c>
      <c r="V221" s="632" t="s">
        <v>196</v>
      </c>
      <c r="W221" s="633"/>
      <c r="X221" s="95" t="s">
        <v>484</v>
      </c>
      <c r="Y221" s="480" t="s">
        <v>97</v>
      </c>
      <c r="Z221" s="589" t="s">
        <v>425</v>
      </c>
      <c r="AA221" s="590"/>
      <c r="AB221" s="638">
        <v>2388.4</v>
      </c>
      <c r="AC221" s="638">
        <v>1838.6</v>
      </c>
      <c r="AD221" s="638">
        <v>1854.2</v>
      </c>
      <c r="AE221" s="638">
        <v>1854.2</v>
      </c>
      <c r="AF221" s="638">
        <v>1854.2</v>
      </c>
      <c r="AG221" s="638">
        <f>AF221</f>
        <v>1854.2</v>
      </c>
      <c r="AH221" s="713"/>
      <c r="AI221" s="636"/>
      <c r="AJ221" s="633"/>
    </row>
    <row r="222" spans="2:36" ht="94.5" x14ac:dyDescent="0.2">
      <c r="B222" s="622"/>
      <c r="C222" s="637"/>
      <c r="D222" s="625"/>
      <c r="E222" s="645"/>
      <c r="F222" s="969"/>
      <c r="G222" s="15"/>
      <c r="H222" s="619" t="s">
        <v>180</v>
      </c>
      <c r="I222" s="624"/>
      <c r="J222" s="624"/>
      <c r="K222" s="625"/>
      <c r="L222" s="619" t="s">
        <v>189</v>
      </c>
      <c r="M222" s="625"/>
      <c r="N222" s="187" t="s">
        <v>181</v>
      </c>
      <c r="O222" s="637"/>
      <c r="P222" s="624"/>
      <c r="Q222" s="624"/>
      <c r="R222" s="624"/>
      <c r="S222" s="624"/>
      <c r="T222" s="625"/>
      <c r="U222" s="625"/>
      <c r="V222" s="624"/>
      <c r="W222" s="625"/>
      <c r="X222" s="480" t="s">
        <v>483</v>
      </c>
      <c r="Y222" s="484" t="s">
        <v>97</v>
      </c>
      <c r="Z222" s="667" t="s">
        <v>471</v>
      </c>
      <c r="AA222" s="590"/>
      <c r="AB222" s="616"/>
      <c r="AC222" s="616"/>
      <c r="AD222" s="616"/>
      <c r="AE222" s="616"/>
      <c r="AF222" s="616"/>
      <c r="AG222" s="714"/>
      <c r="AH222" s="672"/>
      <c r="AI222" s="637"/>
      <c r="AJ222" s="625"/>
    </row>
    <row r="223" spans="2:36" ht="94.5" x14ac:dyDescent="0.2">
      <c r="B223" s="931" t="s">
        <v>140</v>
      </c>
      <c r="C223" s="636" t="s">
        <v>543</v>
      </c>
      <c r="D223" s="633"/>
      <c r="E223" s="636" t="s">
        <v>197</v>
      </c>
      <c r="F223" s="636" t="s">
        <v>198</v>
      </c>
      <c r="G223" s="12"/>
      <c r="H223" s="2"/>
      <c r="I223" s="2"/>
      <c r="J223" s="2"/>
      <c r="K223" s="2"/>
      <c r="L223" s="2"/>
      <c r="M223" s="2"/>
      <c r="N223" s="3"/>
      <c r="O223" s="636" t="s">
        <v>102</v>
      </c>
      <c r="P223" s="666"/>
      <c r="Q223" s="666"/>
      <c r="R223" s="666"/>
      <c r="S223" s="666"/>
      <c r="T223" s="633"/>
      <c r="U223" s="632" t="s">
        <v>289</v>
      </c>
      <c r="V223" s="632" t="s">
        <v>296</v>
      </c>
      <c r="W223" s="633"/>
      <c r="X223" s="95" t="s">
        <v>484</v>
      </c>
      <c r="Y223" s="480" t="s">
        <v>97</v>
      </c>
      <c r="Z223" s="589" t="s">
        <v>425</v>
      </c>
      <c r="AA223" s="590"/>
      <c r="AB223" s="638">
        <v>129.5</v>
      </c>
      <c r="AC223" s="1087">
        <v>103.9</v>
      </c>
      <c r="AD223" s="638">
        <v>161.9</v>
      </c>
      <c r="AE223" s="638">
        <v>165.8</v>
      </c>
      <c r="AF223" s="638">
        <v>165.8</v>
      </c>
      <c r="AG223" s="638">
        <v>165.8</v>
      </c>
      <c r="AH223" s="713"/>
      <c r="AI223" s="636"/>
      <c r="AJ223" s="633"/>
    </row>
    <row r="224" spans="2:36" ht="94.5" x14ac:dyDescent="0.2">
      <c r="B224" s="622"/>
      <c r="C224" s="637"/>
      <c r="D224" s="625"/>
      <c r="E224" s="645"/>
      <c r="F224" s="645"/>
      <c r="G224" s="15"/>
      <c r="H224" s="619" t="s">
        <v>180</v>
      </c>
      <c r="I224" s="624"/>
      <c r="J224" s="624"/>
      <c r="K224" s="625"/>
      <c r="L224" s="619" t="s">
        <v>189</v>
      </c>
      <c r="M224" s="625"/>
      <c r="N224" s="619" t="s">
        <v>181</v>
      </c>
      <c r="O224" s="637"/>
      <c r="P224" s="624"/>
      <c r="Q224" s="624"/>
      <c r="R224" s="624"/>
      <c r="S224" s="624"/>
      <c r="T224" s="625"/>
      <c r="U224" s="625"/>
      <c r="V224" s="624"/>
      <c r="W224" s="625"/>
      <c r="X224" s="480" t="s">
        <v>483</v>
      </c>
      <c r="Y224" s="484" t="s">
        <v>97</v>
      </c>
      <c r="Z224" s="667" t="s">
        <v>471</v>
      </c>
      <c r="AA224" s="590"/>
      <c r="AB224" s="616"/>
      <c r="AC224" s="1088"/>
      <c r="AD224" s="616"/>
      <c r="AE224" s="616"/>
      <c r="AF224" s="616"/>
      <c r="AG224" s="714"/>
      <c r="AH224" s="672"/>
      <c r="AI224" s="637"/>
      <c r="AJ224" s="625"/>
    </row>
    <row r="225" spans="2:36" ht="13.5" x14ac:dyDescent="0.2">
      <c r="B225" s="622"/>
      <c r="C225" s="637"/>
      <c r="D225" s="625"/>
      <c r="E225" s="645"/>
      <c r="F225" s="645"/>
      <c r="G225" s="15"/>
      <c r="H225" s="624"/>
      <c r="I225" s="624"/>
      <c r="J225" s="624"/>
      <c r="K225" s="625"/>
      <c r="L225" s="624"/>
      <c r="M225" s="625"/>
      <c r="N225" s="625"/>
      <c r="O225" s="664"/>
      <c r="P225" s="626"/>
      <c r="Q225" s="626"/>
      <c r="R225" s="626"/>
      <c r="S225" s="626"/>
      <c r="T225" s="627"/>
      <c r="U225" s="627"/>
      <c r="V225" s="626"/>
      <c r="W225" s="627"/>
      <c r="X225" s="486"/>
      <c r="Y225" s="634"/>
      <c r="Z225" s="634"/>
      <c r="AA225" s="635"/>
      <c r="AB225" s="616"/>
      <c r="AC225" s="1088"/>
      <c r="AD225" s="616"/>
      <c r="AE225" s="616"/>
      <c r="AF225" s="616"/>
      <c r="AG225" s="714"/>
      <c r="AH225" s="672"/>
      <c r="AI225" s="637"/>
      <c r="AJ225" s="625"/>
    </row>
    <row r="226" spans="2:36" ht="42.75" customHeight="1" x14ac:dyDescent="0.2">
      <c r="B226" s="622"/>
      <c r="C226" s="637"/>
      <c r="D226" s="625"/>
      <c r="E226" s="645"/>
      <c r="F226" s="645"/>
      <c r="G226" s="15"/>
      <c r="H226" s="626"/>
      <c r="I226" s="626"/>
      <c r="J226" s="626"/>
      <c r="K226" s="627"/>
      <c r="L226" s="626"/>
      <c r="M226" s="627"/>
      <c r="N226" s="627"/>
      <c r="O226" s="15"/>
      <c r="W226" s="6"/>
      <c r="X226" s="465"/>
      <c r="Y226" s="963"/>
      <c r="Z226" s="649"/>
      <c r="AA226" s="650"/>
      <c r="AB226" s="616"/>
      <c r="AC226" s="1088"/>
      <c r="AD226" s="616"/>
      <c r="AE226" s="616"/>
      <c r="AF226" s="616"/>
      <c r="AG226" s="714"/>
      <c r="AH226" s="672"/>
      <c r="AI226" s="637"/>
      <c r="AJ226" s="625"/>
    </row>
    <row r="227" spans="2:36" ht="94.5" x14ac:dyDescent="0.2">
      <c r="B227" s="931" t="s">
        <v>141</v>
      </c>
      <c r="C227" s="636" t="s">
        <v>544</v>
      </c>
      <c r="D227" s="633"/>
      <c r="E227" s="636" t="s">
        <v>199</v>
      </c>
      <c r="F227" s="931" t="s">
        <v>374</v>
      </c>
      <c r="G227" s="12"/>
      <c r="H227" s="2"/>
      <c r="I227" s="2"/>
      <c r="J227" s="2"/>
      <c r="K227" s="2"/>
      <c r="L227" s="2"/>
      <c r="M227" s="2"/>
      <c r="N227" s="3"/>
      <c r="O227" s="636" t="s">
        <v>103</v>
      </c>
      <c r="P227" s="666"/>
      <c r="Q227" s="666"/>
      <c r="R227" s="666"/>
      <c r="S227" s="666"/>
      <c r="T227" s="633"/>
      <c r="U227" s="632" t="s">
        <v>289</v>
      </c>
      <c r="V227" s="632" t="s">
        <v>200</v>
      </c>
      <c r="W227" s="633"/>
      <c r="X227" s="95" t="s">
        <v>439</v>
      </c>
      <c r="Y227" s="480" t="s">
        <v>97</v>
      </c>
      <c r="Z227" s="589" t="s">
        <v>425</v>
      </c>
      <c r="AA227" s="590"/>
      <c r="AB227" s="638">
        <v>666.6</v>
      </c>
      <c r="AC227" s="638">
        <v>666.5</v>
      </c>
      <c r="AD227" s="638">
        <v>734.7</v>
      </c>
      <c r="AE227" s="638">
        <v>820.6</v>
      </c>
      <c r="AF227" s="638">
        <v>820.6</v>
      </c>
      <c r="AG227" s="638">
        <v>820.6</v>
      </c>
      <c r="AH227" s="713"/>
      <c r="AI227" s="636"/>
      <c r="AJ227" s="633"/>
    </row>
    <row r="228" spans="2:36" ht="94.5" x14ac:dyDescent="0.2">
      <c r="B228" s="622"/>
      <c r="C228" s="637"/>
      <c r="D228" s="625"/>
      <c r="E228" s="645"/>
      <c r="F228" s="622"/>
      <c r="G228" s="15"/>
      <c r="H228" s="619" t="s">
        <v>180</v>
      </c>
      <c r="I228" s="624"/>
      <c r="J228" s="624"/>
      <c r="K228" s="625"/>
      <c r="L228" s="619" t="s">
        <v>189</v>
      </c>
      <c r="M228" s="625"/>
      <c r="N228" s="619" t="s">
        <v>181</v>
      </c>
      <c r="O228" s="637"/>
      <c r="P228" s="624"/>
      <c r="Q228" s="624"/>
      <c r="R228" s="624"/>
      <c r="S228" s="624"/>
      <c r="T228" s="625"/>
      <c r="U228" s="625"/>
      <c r="V228" s="624"/>
      <c r="W228" s="625"/>
      <c r="X228" s="480" t="s">
        <v>472</v>
      </c>
      <c r="Y228" s="484" t="s">
        <v>97</v>
      </c>
      <c r="Z228" s="667" t="s">
        <v>471</v>
      </c>
      <c r="AA228" s="590"/>
      <c r="AB228" s="616"/>
      <c r="AC228" s="616"/>
      <c r="AD228" s="616"/>
      <c r="AE228" s="616"/>
      <c r="AF228" s="616"/>
      <c r="AG228" s="714"/>
      <c r="AH228" s="672"/>
      <c r="AI228" s="637"/>
      <c r="AJ228" s="625"/>
    </row>
    <row r="229" spans="2:36" ht="13.5" x14ac:dyDescent="0.2">
      <c r="B229" s="622"/>
      <c r="C229" s="637"/>
      <c r="D229" s="625"/>
      <c r="E229" s="645"/>
      <c r="F229" s="622"/>
      <c r="G229" s="15"/>
      <c r="H229" s="624"/>
      <c r="I229" s="624"/>
      <c r="J229" s="624"/>
      <c r="K229" s="625"/>
      <c r="L229" s="624"/>
      <c r="M229" s="625"/>
      <c r="N229" s="625"/>
      <c r="O229" s="664"/>
      <c r="P229" s="626"/>
      <c r="Q229" s="626"/>
      <c r="R229" s="626"/>
      <c r="S229" s="626"/>
      <c r="T229" s="627"/>
      <c r="U229" s="627"/>
      <c r="V229" s="626"/>
      <c r="W229" s="627"/>
      <c r="X229" s="486"/>
      <c r="Y229" s="486"/>
      <c r="Z229" s="634"/>
      <c r="AA229" s="635"/>
      <c r="AB229" s="616"/>
      <c r="AC229" s="616"/>
      <c r="AD229" s="616"/>
      <c r="AE229" s="616"/>
      <c r="AF229" s="616"/>
      <c r="AG229" s="714"/>
      <c r="AH229" s="672"/>
      <c r="AI229" s="637"/>
      <c r="AJ229" s="625"/>
    </row>
    <row r="230" spans="2:36" ht="94.5" x14ac:dyDescent="0.2">
      <c r="B230" s="931" t="s">
        <v>142</v>
      </c>
      <c r="C230" s="636" t="s">
        <v>545</v>
      </c>
      <c r="D230" s="633"/>
      <c r="E230" s="636" t="s">
        <v>201</v>
      </c>
      <c r="F230" s="636" t="s">
        <v>202</v>
      </c>
      <c r="G230" s="12"/>
      <c r="H230" s="2"/>
      <c r="I230" s="2"/>
      <c r="J230" s="2"/>
      <c r="K230" s="2"/>
      <c r="L230" s="2"/>
      <c r="M230" s="2"/>
      <c r="N230" s="3"/>
      <c r="O230" s="636" t="s">
        <v>234</v>
      </c>
      <c r="P230" s="666"/>
      <c r="Q230" s="666"/>
      <c r="R230" s="666"/>
      <c r="S230" s="666"/>
      <c r="T230" s="633"/>
      <c r="U230" s="632" t="s">
        <v>289</v>
      </c>
      <c r="V230" s="632" t="s">
        <v>302</v>
      </c>
      <c r="W230" s="633"/>
      <c r="X230" s="95" t="s">
        <v>484</v>
      </c>
      <c r="Y230" s="480" t="s">
        <v>97</v>
      </c>
      <c r="Z230" s="589" t="s">
        <v>425</v>
      </c>
      <c r="AA230" s="590"/>
      <c r="AB230" s="638">
        <v>2121</v>
      </c>
      <c r="AC230" s="638">
        <v>2029.7</v>
      </c>
      <c r="AD230" s="638">
        <v>2288.1</v>
      </c>
      <c r="AE230" s="638">
        <v>2491.6999999999998</v>
      </c>
      <c r="AF230" s="638">
        <v>2491.6999999999998</v>
      </c>
      <c r="AG230" s="638">
        <v>2491.6999999999998</v>
      </c>
      <c r="AH230" s="713"/>
      <c r="AI230" s="636"/>
      <c r="AJ230" s="633"/>
    </row>
    <row r="231" spans="2:36" ht="94.5" x14ac:dyDescent="0.2">
      <c r="B231" s="622"/>
      <c r="C231" s="637"/>
      <c r="D231" s="625"/>
      <c r="E231" s="645"/>
      <c r="F231" s="645"/>
      <c r="G231" s="15"/>
      <c r="H231" s="619" t="s">
        <v>180</v>
      </c>
      <c r="I231" s="624"/>
      <c r="J231" s="624"/>
      <c r="K231" s="625"/>
      <c r="L231" s="619" t="s">
        <v>189</v>
      </c>
      <c r="M231" s="625"/>
      <c r="N231" s="187" t="s">
        <v>181</v>
      </c>
      <c r="O231" s="637"/>
      <c r="P231" s="624"/>
      <c r="Q231" s="624"/>
      <c r="R231" s="624"/>
      <c r="S231" s="624"/>
      <c r="T231" s="625"/>
      <c r="U231" s="625"/>
      <c r="V231" s="624"/>
      <c r="W231" s="625"/>
      <c r="X231" s="480" t="s">
        <v>483</v>
      </c>
      <c r="Y231" s="484" t="s">
        <v>97</v>
      </c>
      <c r="Z231" s="667" t="s">
        <v>471</v>
      </c>
      <c r="AA231" s="590"/>
      <c r="AB231" s="616"/>
      <c r="AC231" s="616"/>
      <c r="AD231" s="616"/>
      <c r="AE231" s="616"/>
      <c r="AF231" s="616"/>
      <c r="AG231" s="714"/>
      <c r="AH231" s="672"/>
      <c r="AI231" s="637"/>
      <c r="AJ231" s="625"/>
    </row>
    <row r="232" spans="2:36" ht="94.5" x14ac:dyDescent="0.2">
      <c r="B232" s="931" t="s">
        <v>143</v>
      </c>
      <c r="C232" s="636" t="s">
        <v>511</v>
      </c>
      <c r="D232" s="633"/>
      <c r="E232" s="636" t="s">
        <v>90</v>
      </c>
      <c r="F232" s="636" t="s">
        <v>91</v>
      </c>
      <c r="G232" s="12"/>
      <c r="H232" s="1106" t="s">
        <v>94</v>
      </c>
      <c r="I232" s="1106"/>
      <c r="J232" s="1106"/>
      <c r="K232" s="2"/>
      <c r="L232" s="59" t="s">
        <v>289</v>
      </c>
      <c r="M232" s="59"/>
      <c r="N232" s="192" t="s">
        <v>93</v>
      </c>
      <c r="O232" s="12"/>
      <c r="P232" s="2"/>
      <c r="Q232" s="2"/>
      <c r="R232" s="2"/>
      <c r="S232" s="2"/>
      <c r="T232" s="2"/>
      <c r="U232" s="2"/>
      <c r="V232" s="2"/>
      <c r="W232" s="3"/>
      <c r="X232" s="95" t="s">
        <v>484</v>
      </c>
      <c r="Y232" s="480" t="s">
        <v>97</v>
      </c>
      <c r="Z232" s="589" t="s">
        <v>425</v>
      </c>
      <c r="AA232" s="590"/>
      <c r="AB232" s="638">
        <v>412.9</v>
      </c>
      <c r="AC232" s="638">
        <v>397</v>
      </c>
      <c r="AD232" s="638">
        <f>453.5+41.4</f>
        <v>494.9</v>
      </c>
      <c r="AE232" s="638">
        <v>491.2</v>
      </c>
      <c r="AF232" s="638">
        <v>508.2</v>
      </c>
      <c r="AG232" s="638">
        <v>0</v>
      </c>
      <c r="AH232" s="713"/>
      <c r="AI232" s="636"/>
      <c r="AJ232" s="633"/>
    </row>
    <row r="233" spans="2:36" ht="94.5" x14ac:dyDescent="0.2">
      <c r="B233" s="622"/>
      <c r="C233" s="637"/>
      <c r="D233" s="625"/>
      <c r="E233" s="645"/>
      <c r="F233" s="645"/>
      <c r="G233" s="15"/>
      <c r="H233" s="619" t="s">
        <v>92</v>
      </c>
      <c r="I233" s="624"/>
      <c r="J233" s="624"/>
      <c r="K233" s="625"/>
      <c r="L233" s="619" t="s">
        <v>289</v>
      </c>
      <c r="M233" s="625"/>
      <c r="N233" s="187"/>
      <c r="O233" s="15"/>
      <c r="W233" s="6"/>
      <c r="X233" s="480" t="s">
        <v>483</v>
      </c>
      <c r="Y233" s="484" t="s">
        <v>97</v>
      </c>
      <c r="Z233" s="667" t="s">
        <v>471</v>
      </c>
      <c r="AA233" s="590"/>
      <c r="AB233" s="616"/>
      <c r="AC233" s="616"/>
      <c r="AD233" s="616"/>
      <c r="AE233" s="616"/>
      <c r="AF233" s="616"/>
      <c r="AG233" s="714"/>
      <c r="AH233" s="672"/>
      <c r="AI233" s="637"/>
      <c r="AJ233" s="625"/>
    </row>
    <row r="234" spans="2:36" ht="98.25" customHeight="1" x14ac:dyDescent="0.2">
      <c r="B234" s="931" t="s">
        <v>144</v>
      </c>
      <c r="C234" s="970" t="s">
        <v>546</v>
      </c>
      <c r="D234" s="971"/>
      <c r="E234" s="636" t="s">
        <v>95</v>
      </c>
      <c r="F234" s="306" t="s">
        <v>436</v>
      </c>
      <c r="G234" s="12"/>
      <c r="H234" s="1154" t="s">
        <v>180</v>
      </c>
      <c r="I234" s="1154"/>
      <c r="J234" s="172"/>
      <c r="K234" s="172"/>
      <c r="L234" s="115" t="s">
        <v>189</v>
      </c>
      <c r="M234" s="115"/>
      <c r="N234" s="117" t="s">
        <v>181</v>
      </c>
      <c r="O234" s="636" t="s">
        <v>204</v>
      </c>
      <c r="P234" s="666"/>
      <c r="Q234" s="666"/>
      <c r="R234" s="666"/>
      <c r="S234" s="666"/>
      <c r="T234" s="633"/>
      <c r="U234" s="632" t="s">
        <v>289</v>
      </c>
      <c r="V234" s="632" t="s">
        <v>205</v>
      </c>
      <c r="W234" s="633"/>
      <c r="X234" s="95" t="s">
        <v>484</v>
      </c>
      <c r="Y234" s="480" t="s">
        <v>97</v>
      </c>
      <c r="Z234" s="589" t="s">
        <v>425</v>
      </c>
      <c r="AA234" s="590"/>
      <c r="AB234" s="601">
        <v>0</v>
      </c>
      <c r="AC234" s="299">
        <v>0</v>
      </c>
      <c r="AD234" s="303">
        <f>26.7+58.7</f>
        <v>85.4</v>
      </c>
      <c r="AE234" s="290">
        <v>1.8</v>
      </c>
      <c r="AF234" s="290">
        <v>2.9</v>
      </c>
      <c r="AG234" s="638">
        <v>0</v>
      </c>
      <c r="AH234" s="713"/>
      <c r="AI234" s="636"/>
      <c r="AJ234" s="633"/>
    </row>
    <row r="235" spans="2:36" ht="13.5" hidden="1" customHeight="1" x14ac:dyDescent="0.2">
      <c r="B235" s="622"/>
      <c r="C235" s="972"/>
      <c r="D235" s="830"/>
      <c r="E235" s="645"/>
      <c r="F235" s="294"/>
      <c r="G235" s="15"/>
      <c r="H235" s="624"/>
      <c r="I235" s="624"/>
      <c r="J235" s="624"/>
      <c r="K235" s="625"/>
      <c r="L235" s="624"/>
      <c r="M235" s="625"/>
      <c r="N235" s="625"/>
      <c r="O235" s="664"/>
      <c r="P235" s="626"/>
      <c r="Q235" s="626"/>
      <c r="R235" s="626"/>
      <c r="S235" s="626"/>
      <c r="T235" s="627"/>
      <c r="U235" s="627"/>
      <c r="V235" s="626"/>
      <c r="W235" s="627"/>
      <c r="X235" s="486"/>
      <c r="Y235" s="634"/>
      <c r="Z235" s="486"/>
      <c r="AA235" s="485"/>
      <c r="AB235" s="602"/>
      <c r="AC235" s="298"/>
      <c r="AD235" s="304"/>
      <c r="AE235" s="281"/>
      <c r="AF235" s="281"/>
      <c r="AG235" s="714"/>
      <c r="AH235" s="672"/>
      <c r="AI235" s="637"/>
      <c r="AJ235" s="625"/>
    </row>
    <row r="236" spans="2:36" ht="12.75" hidden="1" customHeight="1" x14ac:dyDescent="0.2">
      <c r="B236" s="622"/>
      <c r="C236" s="972"/>
      <c r="D236" s="830"/>
      <c r="E236" s="645"/>
      <c r="F236" s="294"/>
      <c r="G236" s="15"/>
      <c r="H236" s="626"/>
      <c r="I236" s="626"/>
      <c r="J236" s="626"/>
      <c r="K236" s="627"/>
      <c r="L236" s="626"/>
      <c r="M236" s="627"/>
      <c r="N236" s="627"/>
      <c r="O236" s="15"/>
      <c r="W236" s="6"/>
      <c r="X236" s="465"/>
      <c r="Y236" s="963"/>
      <c r="Z236" s="470"/>
      <c r="AA236" s="483"/>
      <c r="AB236" s="602"/>
      <c r="AC236" s="298"/>
      <c r="AD236" s="304"/>
      <c r="AE236" s="281"/>
      <c r="AF236" s="281"/>
      <c r="AG236" s="282"/>
      <c r="AH236" s="283"/>
      <c r="AI236" s="637"/>
      <c r="AJ236" s="625"/>
    </row>
    <row r="237" spans="2:36" ht="12.75" hidden="1" customHeight="1" x14ac:dyDescent="0.2">
      <c r="B237" s="622"/>
      <c r="C237" s="972"/>
      <c r="D237" s="830"/>
      <c r="E237" s="645"/>
      <c r="F237" s="294"/>
      <c r="G237" s="15"/>
      <c r="H237" s="619" t="s">
        <v>206</v>
      </c>
      <c r="I237" s="624"/>
      <c r="J237" s="624"/>
      <c r="K237" s="625"/>
      <c r="L237" s="619" t="s">
        <v>363</v>
      </c>
      <c r="M237" s="625"/>
      <c r="N237" s="619" t="s">
        <v>207</v>
      </c>
      <c r="O237" s="15"/>
      <c r="W237" s="6"/>
      <c r="X237" s="466"/>
      <c r="Y237" s="964"/>
      <c r="Z237" s="474"/>
      <c r="AA237" s="174"/>
      <c r="AB237" s="602"/>
      <c r="AC237" s="298"/>
      <c r="AD237" s="304"/>
      <c r="AE237" s="281"/>
      <c r="AF237" s="281"/>
      <c r="AG237" s="282"/>
      <c r="AH237" s="283"/>
      <c r="AI237" s="637"/>
      <c r="AJ237" s="625"/>
    </row>
    <row r="238" spans="2:36" ht="13.5" hidden="1" customHeight="1" x14ac:dyDescent="0.2">
      <c r="B238" s="622"/>
      <c r="C238" s="972"/>
      <c r="D238" s="830"/>
      <c r="E238" s="645"/>
      <c r="F238" s="294"/>
      <c r="G238" s="15"/>
      <c r="H238" s="626"/>
      <c r="I238" s="626"/>
      <c r="J238" s="626"/>
      <c r="K238" s="627"/>
      <c r="L238" s="626"/>
      <c r="M238" s="627"/>
      <c r="N238" s="627"/>
      <c r="O238" s="15"/>
      <c r="W238" s="6"/>
      <c r="X238" s="486"/>
      <c r="Y238" s="486"/>
      <c r="Z238" s="486"/>
      <c r="AA238" s="472"/>
      <c r="AB238" s="602"/>
      <c r="AC238" s="298"/>
      <c r="AD238" s="304"/>
      <c r="AE238" s="281"/>
      <c r="AF238" s="281"/>
      <c r="AG238" s="282"/>
      <c r="AH238" s="283"/>
      <c r="AI238" s="637"/>
      <c r="AJ238" s="625"/>
    </row>
    <row r="239" spans="2:36" ht="13.5" hidden="1" customHeight="1" x14ac:dyDescent="0.2">
      <c r="B239" s="1085"/>
      <c r="C239" s="972"/>
      <c r="D239" s="830"/>
      <c r="E239" s="648"/>
      <c r="F239" s="300"/>
      <c r="G239" s="13"/>
      <c r="H239" s="8"/>
      <c r="I239" s="8"/>
      <c r="J239" s="8"/>
      <c r="K239" s="8"/>
      <c r="L239" s="8"/>
      <c r="M239" s="8"/>
      <c r="N239" s="9"/>
      <c r="O239" s="13"/>
      <c r="P239" s="8"/>
      <c r="Q239" s="8"/>
      <c r="R239" s="8"/>
      <c r="S239" s="8"/>
      <c r="T239" s="8"/>
      <c r="U239" s="8"/>
      <c r="V239" s="8"/>
      <c r="W239" s="9"/>
      <c r="X239" s="507"/>
      <c r="Y239" s="486"/>
      <c r="Z239" s="507"/>
      <c r="AA239" s="485"/>
      <c r="AB239" s="602"/>
      <c r="AC239" s="301"/>
      <c r="AD239" s="305"/>
      <c r="AE239" s="291"/>
      <c r="AF239" s="291"/>
      <c r="AG239" s="284"/>
      <c r="AH239" s="285"/>
      <c r="AI239" s="664"/>
      <c r="AJ239" s="627"/>
    </row>
    <row r="240" spans="2:36" s="170" customFormat="1" ht="87" customHeight="1" x14ac:dyDescent="0.2">
      <c r="B240" s="167"/>
      <c r="C240" s="1086"/>
      <c r="D240" s="833"/>
      <c r="E240" s="169"/>
      <c r="F240" s="297"/>
      <c r="G240" s="164"/>
      <c r="H240" s="173"/>
      <c r="I240" s="173"/>
      <c r="J240" s="173"/>
      <c r="K240" s="173"/>
      <c r="L240" s="173"/>
      <c r="M240" s="173"/>
      <c r="N240" s="165"/>
      <c r="O240" s="168"/>
      <c r="P240" s="173"/>
      <c r="Q240" s="173"/>
      <c r="R240" s="173"/>
      <c r="S240" s="173"/>
      <c r="T240" s="173"/>
      <c r="U240" s="171"/>
      <c r="V240" s="171"/>
      <c r="W240" s="173"/>
      <c r="X240" s="480" t="s">
        <v>483</v>
      </c>
      <c r="Y240" s="484" t="s">
        <v>97</v>
      </c>
      <c r="Z240" s="667" t="s">
        <v>471</v>
      </c>
      <c r="AA240" s="590"/>
      <c r="AB240" s="603"/>
      <c r="AC240" s="70"/>
      <c r="AD240" s="564"/>
      <c r="AE240" s="291"/>
      <c r="AF240" s="291"/>
      <c r="AG240" s="284"/>
      <c r="AH240" s="283"/>
      <c r="AI240" s="168"/>
      <c r="AJ240" s="165"/>
    </row>
    <row r="241" spans="2:36" ht="94.5" x14ac:dyDescent="0.2">
      <c r="B241" s="931" t="s">
        <v>145</v>
      </c>
      <c r="C241" s="636" t="s">
        <v>547</v>
      </c>
      <c r="D241" s="633"/>
      <c r="E241" s="636" t="s">
        <v>208</v>
      </c>
      <c r="F241" s="931" t="s">
        <v>374</v>
      </c>
      <c r="G241" s="12"/>
      <c r="H241" s="2"/>
      <c r="I241" s="2"/>
      <c r="J241" s="2"/>
      <c r="K241" s="2"/>
      <c r="L241" s="2"/>
      <c r="M241" s="2"/>
      <c r="N241" s="3"/>
      <c r="O241" s="636" t="s">
        <v>209</v>
      </c>
      <c r="P241" s="666"/>
      <c r="Q241" s="666"/>
      <c r="R241" s="666"/>
      <c r="S241" s="666"/>
      <c r="T241" s="633"/>
      <c r="U241" s="14" t="s">
        <v>289</v>
      </c>
      <c r="V241" s="632" t="s">
        <v>210</v>
      </c>
      <c r="W241" s="633"/>
      <c r="X241" s="95" t="s">
        <v>484</v>
      </c>
      <c r="Y241" s="480" t="s">
        <v>97</v>
      </c>
      <c r="Z241" s="589" t="s">
        <v>425</v>
      </c>
      <c r="AA241" s="590"/>
      <c r="AB241" s="642">
        <v>92.7</v>
      </c>
      <c r="AC241" s="642">
        <v>92.7</v>
      </c>
      <c r="AD241" s="638">
        <v>94.1</v>
      </c>
      <c r="AE241" s="638">
        <v>102.4</v>
      </c>
      <c r="AF241" s="638">
        <v>102.4</v>
      </c>
      <c r="AG241" s="638">
        <v>102.4</v>
      </c>
      <c r="AH241" s="713"/>
      <c r="AI241" s="636"/>
      <c r="AJ241" s="633"/>
    </row>
    <row r="242" spans="2:36" ht="94.5" x14ac:dyDescent="0.2">
      <c r="B242" s="1085"/>
      <c r="C242" s="664"/>
      <c r="D242" s="627"/>
      <c r="E242" s="648"/>
      <c r="F242" s="1085"/>
      <c r="G242" s="13"/>
      <c r="H242" s="8"/>
      <c r="I242" s="8"/>
      <c r="J242" s="8"/>
      <c r="K242" s="8"/>
      <c r="L242" s="8"/>
      <c r="M242" s="8"/>
      <c r="N242" s="9"/>
      <c r="O242" s="13"/>
      <c r="P242" s="8"/>
      <c r="Q242" s="8"/>
      <c r="R242" s="8"/>
      <c r="S242" s="8"/>
      <c r="T242" s="8"/>
      <c r="U242" s="8"/>
      <c r="V242" s="8"/>
      <c r="W242" s="9"/>
      <c r="X242" s="480" t="s">
        <v>483</v>
      </c>
      <c r="Y242" s="484" t="s">
        <v>97</v>
      </c>
      <c r="Z242" s="667" t="s">
        <v>471</v>
      </c>
      <c r="AA242" s="590"/>
      <c r="AB242" s="643"/>
      <c r="AC242" s="643"/>
      <c r="AD242" s="643"/>
      <c r="AE242" s="643"/>
      <c r="AF242" s="643"/>
      <c r="AG242" s="793"/>
      <c r="AH242" s="794"/>
      <c r="AI242" s="664"/>
      <c r="AJ242" s="627"/>
    </row>
    <row r="243" spans="2:36" ht="94.5" x14ac:dyDescent="0.2">
      <c r="B243" s="931" t="s">
        <v>146</v>
      </c>
      <c r="C243" s="636" t="s">
        <v>548</v>
      </c>
      <c r="D243" s="633"/>
      <c r="E243" s="636" t="s">
        <v>211</v>
      </c>
      <c r="F243" s="931" t="s">
        <v>374</v>
      </c>
      <c r="G243" s="12"/>
      <c r="H243" s="2"/>
      <c r="I243" s="2"/>
      <c r="J243" s="2"/>
      <c r="K243" s="2"/>
      <c r="L243" s="2"/>
      <c r="M243" s="2"/>
      <c r="N243" s="3"/>
      <c r="O243" s="636" t="s">
        <v>104</v>
      </c>
      <c r="P243" s="666"/>
      <c r="Q243" s="666"/>
      <c r="R243" s="666"/>
      <c r="S243" s="666"/>
      <c r="T243" s="633"/>
      <c r="U243" s="14" t="s">
        <v>289</v>
      </c>
      <c r="V243" s="632" t="s">
        <v>315</v>
      </c>
      <c r="W243" s="633"/>
      <c r="X243" s="95" t="s">
        <v>484</v>
      </c>
      <c r="Y243" s="480" t="s">
        <v>97</v>
      </c>
      <c r="Z243" s="589" t="s">
        <v>425</v>
      </c>
      <c r="AA243" s="590"/>
      <c r="AB243" s="638">
        <v>604.20000000000005</v>
      </c>
      <c r="AC243" s="638">
        <v>601.1</v>
      </c>
      <c r="AD243" s="638">
        <v>740.5</v>
      </c>
      <c r="AE243" s="638">
        <v>826.8</v>
      </c>
      <c r="AF243" s="638">
        <v>826.8</v>
      </c>
      <c r="AG243" s="638">
        <v>826.8</v>
      </c>
      <c r="AH243" s="713"/>
      <c r="AI243" s="636"/>
      <c r="AJ243" s="633"/>
    </row>
    <row r="244" spans="2:36" ht="94.5" x14ac:dyDescent="0.2">
      <c r="B244" s="1085"/>
      <c r="C244" s="664"/>
      <c r="D244" s="627"/>
      <c r="E244" s="648"/>
      <c r="F244" s="1085"/>
      <c r="G244" s="13"/>
      <c r="H244" s="8"/>
      <c r="I244" s="8"/>
      <c r="J244" s="8"/>
      <c r="K244" s="8"/>
      <c r="L244" s="8"/>
      <c r="M244" s="8"/>
      <c r="N244" s="9"/>
      <c r="O244" s="13"/>
      <c r="P244" s="8"/>
      <c r="Q244" s="8"/>
      <c r="R244" s="8"/>
      <c r="S244" s="8"/>
      <c r="T244" s="8"/>
      <c r="U244" s="8"/>
      <c r="V244" s="8"/>
      <c r="W244" s="9"/>
      <c r="X244" s="480" t="s">
        <v>483</v>
      </c>
      <c r="Y244" s="484" t="s">
        <v>97</v>
      </c>
      <c r="Z244" s="667" t="s">
        <v>471</v>
      </c>
      <c r="AA244" s="590"/>
      <c r="AB244" s="643"/>
      <c r="AC244" s="643"/>
      <c r="AD244" s="643"/>
      <c r="AE244" s="643"/>
      <c r="AF244" s="643"/>
      <c r="AG244" s="793"/>
      <c r="AH244" s="794"/>
      <c r="AI244" s="664"/>
      <c r="AJ244" s="627"/>
    </row>
    <row r="245" spans="2:36" ht="94.5" x14ac:dyDescent="0.2">
      <c r="B245" s="931" t="s">
        <v>147</v>
      </c>
      <c r="C245" s="636" t="s">
        <v>549</v>
      </c>
      <c r="D245" s="633"/>
      <c r="E245" s="636" t="s">
        <v>212</v>
      </c>
      <c r="F245" s="931" t="s">
        <v>374</v>
      </c>
      <c r="G245" s="12"/>
      <c r="H245" s="2"/>
      <c r="I245" s="2"/>
      <c r="J245" s="2"/>
      <c r="K245" s="2"/>
      <c r="L245" s="2"/>
      <c r="M245" s="2"/>
      <c r="N245" s="3"/>
      <c r="O245" s="636" t="s">
        <v>213</v>
      </c>
      <c r="P245" s="666"/>
      <c r="Q245" s="666"/>
      <c r="R245" s="666"/>
      <c r="S245" s="666"/>
      <c r="T245" s="633"/>
      <c r="U245" s="632" t="s">
        <v>289</v>
      </c>
      <c r="V245" s="632" t="s">
        <v>214</v>
      </c>
      <c r="W245" s="633"/>
      <c r="X245" s="95" t="s">
        <v>484</v>
      </c>
      <c r="Y245" s="480" t="s">
        <v>97</v>
      </c>
      <c r="Z245" s="589" t="s">
        <v>425</v>
      </c>
      <c r="AA245" s="590"/>
      <c r="AB245" s="638">
        <v>429.7</v>
      </c>
      <c r="AC245" s="1087">
        <v>428.6</v>
      </c>
      <c r="AD245" s="638">
        <v>438.7</v>
      </c>
      <c r="AE245" s="638">
        <v>441.5</v>
      </c>
      <c r="AF245" s="638">
        <v>441.5</v>
      </c>
      <c r="AG245" s="638">
        <v>441.5</v>
      </c>
      <c r="AH245" s="713"/>
      <c r="AI245" s="636"/>
      <c r="AJ245" s="633"/>
    </row>
    <row r="246" spans="2:36" ht="94.5" x14ac:dyDescent="0.2">
      <c r="B246" s="622"/>
      <c r="C246" s="637"/>
      <c r="D246" s="625"/>
      <c r="E246" s="645"/>
      <c r="F246" s="1085"/>
      <c r="G246" s="15"/>
      <c r="H246" s="619" t="s">
        <v>215</v>
      </c>
      <c r="I246" s="624"/>
      <c r="J246" s="624"/>
      <c r="K246" s="625"/>
      <c r="L246" s="619" t="s">
        <v>190</v>
      </c>
      <c r="M246" s="625"/>
      <c r="N246" s="187" t="s">
        <v>216</v>
      </c>
      <c r="O246" s="637"/>
      <c r="P246" s="624"/>
      <c r="Q246" s="624"/>
      <c r="R246" s="624"/>
      <c r="S246" s="624"/>
      <c r="T246" s="625"/>
      <c r="U246" s="625"/>
      <c r="V246" s="624"/>
      <c r="W246" s="625"/>
      <c r="X246" s="480" t="s">
        <v>483</v>
      </c>
      <c r="Y246" s="484" t="s">
        <v>97</v>
      </c>
      <c r="Z246" s="667" t="s">
        <v>471</v>
      </c>
      <c r="AA246" s="590"/>
      <c r="AB246" s="616"/>
      <c r="AC246" s="1088"/>
      <c r="AD246" s="616"/>
      <c r="AE246" s="616"/>
      <c r="AF246" s="616"/>
      <c r="AG246" s="714"/>
      <c r="AH246" s="672"/>
      <c r="AI246" s="637"/>
      <c r="AJ246" s="625"/>
    </row>
    <row r="247" spans="2:36" ht="94.5" x14ac:dyDescent="0.2">
      <c r="B247" s="931" t="s">
        <v>148</v>
      </c>
      <c r="C247" s="636" t="s">
        <v>550</v>
      </c>
      <c r="D247" s="633"/>
      <c r="E247" s="636" t="s">
        <v>217</v>
      </c>
      <c r="F247" s="636" t="s">
        <v>306</v>
      </c>
      <c r="G247" s="12"/>
      <c r="H247" s="2"/>
      <c r="I247" s="2"/>
      <c r="J247" s="2"/>
      <c r="K247" s="2"/>
      <c r="L247" s="2"/>
      <c r="M247" s="2"/>
      <c r="N247" s="3"/>
      <c r="O247" s="636" t="s">
        <v>105</v>
      </c>
      <c r="P247" s="666"/>
      <c r="Q247" s="666"/>
      <c r="R247" s="666"/>
      <c r="S247" s="666"/>
      <c r="T247" s="633"/>
      <c r="U247" s="632" t="s">
        <v>289</v>
      </c>
      <c r="V247" s="632" t="s">
        <v>304</v>
      </c>
      <c r="W247" s="633"/>
      <c r="X247" s="95" t="s">
        <v>484</v>
      </c>
      <c r="Y247" s="480" t="s">
        <v>97</v>
      </c>
      <c r="Z247" s="589" t="s">
        <v>425</v>
      </c>
      <c r="AA247" s="590"/>
      <c r="AB247" s="638">
        <v>4883.8999999999996</v>
      </c>
      <c r="AC247" s="638">
        <v>4883.8999999999996</v>
      </c>
      <c r="AD247" s="638">
        <v>5100.3</v>
      </c>
      <c r="AE247" s="638">
        <v>5094.3</v>
      </c>
      <c r="AF247" s="638">
        <v>5054.7</v>
      </c>
      <c r="AG247" s="638">
        <v>5054.7</v>
      </c>
      <c r="AH247" s="713"/>
      <c r="AI247" s="636"/>
      <c r="AJ247" s="633"/>
    </row>
    <row r="248" spans="2:36" ht="94.5" x14ac:dyDescent="0.2">
      <c r="B248" s="622"/>
      <c r="C248" s="637"/>
      <c r="D248" s="625"/>
      <c r="E248" s="645"/>
      <c r="F248" s="645"/>
      <c r="G248" s="15"/>
      <c r="H248" s="619" t="s">
        <v>180</v>
      </c>
      <c r="I248" s="624"/>
      <c r="J248" s="624"/>
      <c r="K248" s="625"/>
      <c r="L248" s="619" t="s">
        <v>189</v>
      </c>
      <c r="M248" s="625"/>
      <c r="N248" s="619" t="s">
        <v>181</v>
      </c>
      <c r="O248" s="637"/>
      <c r="P248" s="624"/>
      <c r="Q248" s="624"/>
      <c r="R248" s="624"/>
      <c r="S248" s="624"/>
      <c r="T248" s="625"/>
      <c r="U248" s="625"/>
      <c r="V248" s="624"/>
      <c r="W248" s="625"/>
      <c r="X248" s="480" t="s">
        <v>483</v>
      </c>
      <c r="Y248" s="484" t="s">
        <v>97</v>
      </c>
      <c r="Z248" s="667" t="s">
        <v>471</v>
      </c>
      <c r="AA248" s="590"/>
      <c r="AB248" s="616"/>
      <c r="AC248" s="616"/>
      <c r="AD248" s="616"/>
      <c r="AE248" s="616"/>
      <c r="AF248" s="616"/>
      <c r="AG248" s="714"/>
      <c r="AH248" s="672"/>
      <c r="AI248" s="637"/>
      <c r="AJ248" s="625"/>
    </row>
    <row r="249" spans="2:36" ht="13.5" x14ac:dyDescent="0.2">
      <c r="B249" s="622"/>
      <c r="C249" s="637"/>
      <c r="D249" s="625"/>
      <c r="E249" s="645"/>
      <c r="F249" s="645"/>
      <c r="G249" s="15"/>
      <c r="H249" s="624"/>
      <c r="I249" s="624"/>
      <c r="J249" s="624"/>
      <c r="K249" s="625"/>
      <c r="L249" s="624"/>
      <c r="M249" s="625"/>
      <c r="N249" s="625"/>
      <c r="O249" s="664"/>
      <c r="P249" s="626"/>
      <c r="Q249" s="626"/>
      <c r="R249" s="626"/>
      <c r="S249" s="626"/>
      <c r="T249" s="627"/>
      <c r="U249" s="627"/>
      <c r="V249" s="626"/>
      <c r="W249" s="627"/>
      <c r="X249" s="486"/>
      <c r="Y249" s="634"/>
      <c r="Z249" s="634"/>
      <c r="AA249" s="635"/>
      <c r="AB249" s="616"/>
      <c r="AC249" s="616"/>
      <c r="AD249" s="616"/>
      <c r="AE249" s="616"/>
      <c r="AF249" s="616"/>
      <c r="AG249" s="714"/>
      <c r="AH249" s="672"/>
      <c r="AI249" s="637"/>
      <c r="AJ249" s="625"/>
    </row>
    <row r="250" spans="2:36" x14ac:dyDescent="0.2">
      <c r="B250" s="622"/>
      <c r="C250" s="637"/>
      <c r="D250" s="625"/>
      <c r="E250" s="645"/>
      <c r="F250" s="645"/>
      <c r="G250" s="15"/>
      <c r="H250" s="626"/>
      <c r="I250" s="626"/>
      <c r="J250" s="626"/>
      <c r="K250" s="627"/>
      <c r="L250" s="626"/>
      <c r="M250" s="627"/>
      <c r="N250" s="627"/>
      <c r="O250" s="15"/>
      <c r="W250" s="6"/>
      <c r="X250" s="465"/>
      <c r="Y250" s="963"/>
      <c r="Z250" s="649"/>
      <c r="AA250" s="650"/>
      <c r="AB250" s="616"/>
      <c r="AC250" s="616"/>
      <c r="AD250" s="616"/>
      <c r="AE250" s="616"/>
      <c r="AF250" s="616"/>
      <c r="AG250" s="714"/>
      <c r="AH250" s="672"/>
      <c r="AI250" s="637"/>
      <c r="AJ250" s="625"/>
    </row>
    <row r="251" spans="2:36" ht="5.25" customHeight="1" x14ac:dyDescent="0.2">
      <c r="B251" s="622"/>
      <c r="C251" s="637"/>
      <c r="D251" s="625"/>
      <c r="E251" s="645"/>
      <c r="F251" s="645"/>
      <c r="G251" s="15"/>
      <c r="N251" s="6"/>
      <c r="O251" s="15"/>
      <c r="W251" s="6"/>
      <c r="X251" s="466"/>
      <c r="Y251" s="964"/>
      <c r="Z251" s="651"/>
      <c r="AA251" s="652"/>
      <c r="AB251" s="616"/>
      <c r="AC251" s="616"/>
      <c r="AD251" s="616"/>
      <c r="AE251" s="616"/>
      <c r="AF251" s="616"/>
      <c r="AG251" s="714"/>
      <c r="AH251" s="672"/>
      <c r="AI251" s="637"/>
      <c r="AJ251" s="625"/>
    </row>
    <row r="252" spans="2:36" ht="6" customHeight="1" x14ac:dyDescent="0.2">
      <c r="B252" s="1085"/>
      <c r="C252" s="664"/>
      <c r="D252" s="627"/>
      <c r="E252" s="648"/>
      <c r="F252" s="648"/>
      <c r="G252" s="13"/>
      <c r="H252" s="8"/>
      <c r="I252" s="8"/>
      <c r="J252" s="8"/>
      <c r="K252" s="8"/>
      <c r="L252" s="8"/>
      <c r="M252" s="8"/>
      <c r="N252" s="9"/>
      <c r="O252" s="13"/>
      <c r="P252" s="8"/>
      <c r="Q252" s="8"/>
      <c r="R252" s="8"/>
      <c r="S252" s="8"/>
      <c r="T252" s="8"/>
      <c r="U252" s="8"/>
      <c r="V252" s="8"/>
      <c r="W252" s="9"/>
      <c r="X252" s="507"/>
      <c r="Y252" s="507"/>
      <c r="Z252" s="702"/>
      <c r="AA252" s="635"/>
      <c r="AB252" s="643"/>
      <c r="AC252" s="643"/>
      <c r="AD252" s="643"/>
      <c r="AE252" s="643"/>
      <c r="AF252" s="643"/>
      <c r="AG252" s="793"/>
      <c r="AH252" s="794"/>
      <c r="AI252" s="664"/>
      <c r="AJ252" s="627"/>
    </row>
    <row r="253" spans="2:36" ht="12.75" customHeight="1" x14ac:dyDescent="0.2">
      <c r="B253" s="931" t="s">
        <v>149</v>
      </c>
      <c r="C253" s="970" t="s">
        <v>551</v>
      </c>
      <c r="D253" s="971"/>
      <c r="E253" s="636" t="s">
        <v>218</v>
      </c>
      <c r="F253" s="931" t="s">
        <v>440</v>
      </c>
      <c r="G253" s="12"/>
      <c r="H253" s="1070"/>
      <c r="I253" s="1071"/>
      <c r="J253" s="1071"/>
      <c r="K253" s="2"/>
      <c r="L253" s="2"/>
      <c r="M253" s="2"/>
      <c r="N253" s="3"/>
      <c r="O253" s="636" t="s">
        <v>106</v>
      </c>
      <c r="P253" s="666"/>
      <c r="Q253" s="666"/>
      <c r="R253" s="666"/>
      <c r="S253" s="666"/>
      <c r="T253" s="633"/>
      <c r="U253" s="632" t="s">
        <v>289</v>
      </c>
      <c r="V253" s="632" t="s">
        <v>219</v>
      </c>
      <c r="W253" s="666"/>
      <c r="X253" s="604" t="s">
        <v>484</v>
      </c>
      <c r="Y253" s="604" t="s">
        <v>97</v>
      </c>
      <c r="Z253" s="1073" t="s">
        <v>425</v>
      </c>
      <c r="AA253" s="1026"/>
      <c r="AB253" s="933">
        <v>598.9</v>
      </c>
      <c r="AC253" s="638">
        <v>598.9</v>
      </c>
      <c r="AD253" s="638">
        <v>721</v>
      </c>
      <c r="AE253" s="638">
        <v>721</v>
      </c>
      <c r="AF253" s="638">
        <v>721</v>
      </c>
      <c r="AG253" s="638">
        <f>AF253</f>
        <v>721</v>
      </c>
      <c r="AH253" s="713"/>
      <c r="AI253" s="636"/>
      <c r="AJ253" s="633"/>
    </row>
    <row r="254" spans="2:36" ht="24.75" customHeight="1" x14ac:dyDescent="0.2">
      <c r="B254" s="622"/>
      <c r="C254" s="972"/>
      <c r="D254" s="830"/>
      <c r="E254" s="645"/>
      <c r="F254" s="622"/>
      <c r="G254" s="15"/>
      <c r="H254" s="624"/>
      <c r="I254" s="624"/>
      <c r="J254" s="624"/>
      <c r="N254" s="6"/>
      <c r="O254" s="637"/>
      <c r="P254" s="624"/>
      <c r="Q254" s="624"/>
      <c r="R254" s="624"/>
      <c r="S254" s="624"/>
      <c r="T254" s="625"/>
      <c r="U254" s="625"/>
      <c r="V254" s="624"/>
      <c r="W254" s="686"/>
      <c r="X254" s="956"/>
      <c r="Y254" s="956"/>
      <c r="Z254" s="1038"/>
      <c r="AA254" s="612"/>
      <c r="AB254" s="672"/>
      <c r="AC254" s="616"/>
      <c r="AD254" s="616"/>
      <c r="AE254" s="616"/>
      <c r="AF254" s="616"/>
      <c r="AG254" s="714"/>
      <c r="AH254" s="672"/>
      <c r="AI254" s="637"/>
      <c r="AJ254" s="625"/>
    </row>
    <row r="255" spans="2:36" s="170" customFormat="1" ht="61.5" customHeight="1" x14ac:dyDescent="0.2">
      <c r="B255" s="622"/>
      <c r="C255" s="972"/>
      <c r="D255" s="830"/>
      <c r="E255" s="645"/>
      <c r="F255" s="622"/>
      <c r="G255" s="164"/>
      <c r="H255" s="624"/>
      <c r="I255" s="624"/>
      <c r="J255" s="624"/>
      <c r="N255" s="165"/>
      <c r="O255" s="164"/>
      <c r="T255" s="173"/>
      <c r="U255" s="173"/>
      <c r="W255" s="188"/>
      <c r="X255" s="605"/>
      <c r="Y255" s="605"/>
      <c r="Z255" s="1039"/>
      <c r="AA255" s="1040"/>
      <c r="AB255" s="672"/>
      <c r="AC255" s="616"/>
      <c r="AD255" s="616"/>
      <c r="AE255" s="616"/>
      <c r="AF255" s="616"/>
      <c r="AG255" s="714"/>
      <c r="AH255" s="672"/>
      <c r="AI255" s="637"/>
      <c r="AJ255" s="625"/>
    </row>
    <row r="256" spans="2:36" s="170" customFormat="1" ht="95.25" customHeight="1" x14ac:dyDescent="0.2">
      <c r="B256" s="622"/>
      <c r="C256" s="972"/>
      <c r="D256" s="830"/>
      <c r="E256" s="645"/>
      <c r="F256" s="622"/>
      <c r="G256" s="164"/>
      <c r="H256" s="624"/>
      <c r="I256" s="624"/>
      <c r="J256" s="624"/>
      <c r="N256" s="165"/>
      <c r="O256" s="164"/>
      <c r="T256" s="173"/>
      <c r="U256" s="173"/>
      <c r="W256" s="188"/>
      <c r="X256" s="480" t="s">
        <v>483</v>
      </c>
      <c r="Y256" s="484" t="s">
        <v>97</v>
      </c>
      <c r="Z256" s="667" t="s">
        <v>471</v>
      </c>
      <c r="AA256" s="590"/>
      <c r="AB256" s="672"/>
      <c r="AC256" s="616"/>
      <c r="AD256" s="616"/>
      <c r="AE256" s="616"/>
      <c r="AF256" s="616"/>
      <c r="AG256" s="714"/>
      <c r="AH256" s="672"/>
      <c r="AI256" s="637"/>
      <c r="AJ256" s="625"/>
    </row>
    <row r="257" spans="2:36" ht="45.75" customHeight="1" x14ac:dyDescent="0.2">
      <c r="B257" s="1074" t="s">
        <v>150</v>
      </c>
      <c r="C257" s="1076" t="s">
        <v>552</v>
      </c>
      <c r="D257" s="1077"/>
      <c r="E257" s="74"/>
      <c r="F257" s="75" t="s">
        <v>374</v>
      </c>
      <c r="G257" s="15"/>
      <c r="H257" s="1072" t="s">
        <v>180</v>
      </c>
      <c r="I257" s="1072"/>
      <c r="J257" s="1072"/>
      <c r="K257" s="37"/>
      <c r="L257" s="259" t="s">
        <v>189</v>
      </c>
      <c r="M257" s="37"/>
      <c r="N257" s="36" t="s">
        <v>181</v>
      </c>
      <c r="O257" s="1166" t="s">
        <v>156</v>
      </c>
      <c r="P257" s="1072"/>
      <c r="Q257" s="1072"/>
      <c r="R257" s="1072"/>
      <c r="S257" s="1072"/>
      <c r="T257" s="1167"/>
      <c r="U257" s="38" t="s">
        <v>154</v>
      </c>
      <c r="V257" s="1072" t="s">
        <v>155</v>
      </c>
      <c r="W257" s="1168"/>
      <c r="X257" s="1083" t="s">
        <v>484</v>
      </c>
      <c r="Y257" s="670" t="s">
        <v>97</v>
      </c>
      <c r="Z257" s="667" t="s">
        <v>425</v>
      </c>
      <c r="AA257" s="795"/>
      <c r="AB257" s="981">
        <v>25.1</v>
      </c>
      <c r="AC257" s="993">
        <v>24.6</v>
      </c>
      <c r="AD257" s="993">
        <v>27.8</v>
      </c>
      <c r="AE257" s="993">
        <v>31.1</v>
      </c>
      <c r="AF257" s="993">
        <v>31.1</v>
      </c>
      <c r="AG257" s="1100">
        <v>31.1</v>
      </c>
      <c r="AH257" s="984"/>
      <c r="AI257" s="1062"/>
      <c r="AJ257" s="1062"/>
    </row>
    <row r="258" spans="2:36" s="170" customFormat="1" ht="51.75" customHeight="1" x14ac:dyDescent="0.2">
      <c r="B258" s="1075"/>
      <c r="C258" s="1078"/>
      <c r="D258" s="1079"/>
      <c r="E258" s="166"/>
      <c r="F258" s="178"/>
      <c r="G258" s="164"/>
      <c r="H258" s="177"/>
      <c r="I258" s="177"/>
      <c r="J258" s="177"/>
      <c r="K258" s="173"/>
      <c r="L258" s="173"/>
      <c r="M258" s="173"/>
      <c r="N258" s="165"/>
      <c r="O258" s="164"/>
      <c r="P258" s="173"/>
      <c r="Q258" s="173"/>
      <c r="R258" s="173"/>
      <c r="S258" s="173"/>
      <c r="T258" s="173"/>
      <c r="U258" s="173"/>
      <c r="V258" s="173"/>
      <c r="W258" s="165"/>
      <c r="X258" s="1084"/>
      <c r="Y258" s="671"/>
      <c r="Z258" s="857"/>
      <c r="AA258" s="858"/>
      <c r="AB258" s="982"/>
      <c r="AC258" s="983"/>
      <c r="AD258" s="983"/>
      <c r="AE258" s="983"/>
      <c r="AF258" s="983"/>
      <c r="AG258" s="1066"/>
      <c r="AH258" s="1101"/>
      <c r="AI258" s="1062"/>
      <c r="AJ258" s="1062"/>
    </row>
    <row r="259" spans="2:36" s="170" customFormat="1" ht="97.5" customHeight="1" x14ac:dyDescent="0.2">
      <c r="B259" s="1075"/>
      <c r="C259" s="1078"/>
      <c r="D259" s="1079"/>
      <c r="E259" s="166"/>
      <c r="F259" s="178"/>
      <c r="G259" s="164"/>
      <c r="H259" s="177"/>
      <c r="I259" s="177"/>
      <c r="J259" s="177"/>
      <c r="K259" s="173"/>
      <c r="L259" s="173"/>
      <c r="M259" s="173"/>
      <c r="N259" s="165"/>
      <c r="O259" s="164"/>
      <c r="P259" s="173"/>
      <c r="Q259" s="173"/>
      <c r="R259" s="173"/>
      <c r="S259" s="173"/>
      <c r="T259" s="173"/>
      <c r="U259" s="173"/>
      <c r="V259" s="173"/>
      <c r="W259" s="296"/>
      <c r="X259" s="480" t="s">
        <v>483</v>
      </c>
      <c r="Y259" s="484" t="s">
        <v>97</v>
      </c>
      <c r="Z259" s="667" t="s">
        <v>471</v>
      </c>
      <c r="AA259" s="590"/>
      <c r="AB259" s="983"/>
      <c r="AC259" s="983"/>
      <c r="AD259" s="983"/>
      <c r="AE259" s="983"/>
      <c r="AF259" s="983"/>
      <c r="AG259" s="1066"/>
      <c r="AH259" s="1101"/>
      <c r="AI259" s="1062"/>
      <c r="AJ259" s="1062"/>
    </row>
    <row r="260" spans="2:36" ht="94.5" customHeight="1" x14ac:dyDescent="0.2">
      <c r="B260" s="587" t="s">
        <v>151</v>
      </c>
      <c r="C260" s="987" t="s">
        <v>553</v>
      </c>
      <c r="D260" s="988"/>
      <c r="E260" s="973"/>
      <c r="F260" s="991" t="s">
        <v>306</v>
      </c>
      <c r="G260" s="33"/>
      <c r="H260" s="1080" t="s">
        <v>180</v>
      </c>
      <c r="I260" s="1081"/>
      <c r="J260" s="1082"/>
      <c r="K260" s="52"/>
      <c r="L260" s="259" t="s">
        <v>189</v>
      </c>
      <c r="M260" s="52"/>
      <c r="N260" s="261" t="s">
        <v>181</v>
      </c>
      <c r="O260" s="1107"/>
      <c r="P260" s="1107"/>
      <c r="Q260" s="1107"/>
      <c r="R260" s="1107"/>
      <c r="S260" s="1107"/>
      <c r="T260" s="1107"/>
      <c r="U260" s="53"/>
      <c r="V260" s="1107"/>
      <c r="W260" s="1107"/>
      <c r="X260" s="484" t="s">
        <v>484</v>
      </c>
      <c r="Y260" s="473" t="s">
        <v>97</v>
      </c>
      <c r="Z260" s="589" t="s">
        <v>425</v>
      </c>
      <c r="AA260" s="590"/>
      <c r="AB260" s="1095">
        <v>96878</v>
      </c>
      <c r="AC260" s="720">
        <v>90715.5</v>
      </c>
      <c r="AD260" s="720">
        <v>89526.8</v>
      </c>
      <c r="AE260" s="720">
        <v>96520.6</v>
      </c>
      <c r="AF260" s="984">
        <v>96520.6</v>
      </c>
      <c r="AG260" s="797">
        <v>96520.6</v>
      </c>
      <c r="AH260" s="798"/>
      <c r="AI260" s="597"/>
      <c r="AJ260" s="598"/>
    </row>
    <row r="261" spans="2:36" s="186" customFormat="1" ht="98.25" customHeight="1" x14ac:dyDescent="0.2">
      <c r="B261" s="588"/>
      <c r="C261" s="989"/>
      <c r="D261" s="990"/>
      <c r="E261" s="974"/>
      <c r="F261" s="992"/>
      <c r="G261" s="193"/>
      <c r="H261" s="184"/>
      <c r="I261" s="189"/>
      <c r="J261" s="185"/>
      <c r="K261" s="52"/>
      <c r="L261" s="190"/>
      <c r="M261" s="52"/>
      <c r="N261" s="190"/>
      <c r="O261" s="184"/>
      <c r="P261" s="189"/>
      <c r="Q261" s="189"/>
      <c r="R261" s="189"/>
      <c r="S261" s="189"/>
      <c r="T261" s="185"/>
      <c r="U261" s="190"/>
      <c r="V261" s="184"/>
      <c r="W261" s="185"/>
      <c r="X261" s="480" t="s">
        <v>483</v>
      </c>
      <c r="Y261" s="484" t="s">
        <v>97</v>
      </c>
      <c r="Z261" s="667" t="s">
        <v>471</v>
      </c>
      <c r="AA261" s="590"/>
      <c r="AB261" s="799"/>
      <c r="AC261" s="722"/>
      <c r="AD261" s="722"/>
      <c r="AE261" s="722"/>
      <c r="AF261" s="985"/>
      <c r="AG261" s="799"/>
      <c r="AH261" s="800"/>
      <c r="AI261" s="599"/>
      <c r="AJ261" s="600"/>
    </row>
    <row r="262" spans="2:36" s="186" customFormat="1" ht="113.25" customHeight="1" x14ac:dyDescent="0.2">
      <c r="B262" s="587" t="s">
        <v>152</v>
      </c>
      <c r="C262" s="706" t="s">
        <v>554</v>
      </c>
      <c r="D262" s="707"/>
      <c r="E262" s="973"/>
      <c r="F262" s="587" t="s">
        <v>198</v>
      </c>
      <c r="G262" s="191"/>
      <c r="H262" s="977" t="s">
        <v>180</v>
      </c>
      <c r="I262" s="977"/>
      <c r="J262" s="977"/>
      <c r="K262" s="52"/>
      <c r="L262" s="259" t="s">
        <v>189</v>
      </c>
      <c r="M262" s="52"/>
      <c r="N262" s="261" t="s">
        <v>181</v>
      </c>
      <c r="O262" s="978"/>
      <c r="P262" s="979"/>
      <c r="Q262" s="979"/>
      <c r="R262" s="979"/>
      <c r="S262" s="979"/>
      <c r="T262" s="980"/>
      <c r="U262" s="190"/>
      <c r="V262" s="978"/>
      <c r="W262" s="980"/>
      <c r="X262" s="480" t="s">
        <v>484</v>
      </c>
      <c r="Y262" s="473" t="s">
        <v>97</v>
      </c>
      <c r="Z262" s="589" t="s">
        <v>425</v>
      </c>
      <c r="AA262" s="590"/>
      <c r="AB262" s="720">
        <v>23650.400000000001</v>
      </c>
      <c r="AC262" s="720">
        <v>22776.799999999999</v>
      </c>
      <c r="AD262" s="720">
        <v>27033.4</v>
      </c>
      <c r="AE262" s="720">
        <v>28797.7</v>
      </c>
      <c r="AF262" s="720">
        <v>28797.7</v>
      </c>
      <c r="AG262" s="797">
        <f>AF262</f>
        <v>28797.7</v>
      </c>
      <c r="AH262" s="798"/>
      <c r="AI262" s="597"/>
      <c r="AJ262" s="598"/>
    </row>
    <row r="263" spans="2:36" s="186" customFormat="1" ht="209.25" customHeight="1" x14ac:dyDescent="0.2">
      <c r="B263" s="986"/>
      <c r="C263" s="1169"/>
      <c r="D263" s="1170"/>
      <c r="E263" s="1118"/>
      <c r="F263" s="986"/>
      <c r="G263" s="191"/>
      <c r="H263" s="184"/>
      <c r="I263" s="189"/>
      <c r="J263" s="185"/>
      <c r="K263" s="52"/>
      <c r="L263" s="190"/>
      <c r="M263" s="52"/>
      <c r="N263" s="190"/>
      <c r="O263" s="184"/>
      <c r="P263" s="189"/>
      <c r="Q263" s="189"/>
      <c r="R263" s="189"/>
      <c r="S263" s="189"/>
      <c r="T263" s="185"/>
      <c r="U263" s="190"/>
      <c r="V263" s="184"/>
      <c r="W263" s="185"/>
      <c r="X263" s="480" t="s">
        <v>483</v>
      </c>
      <c r="Y263" s="484" t="s">
        <v>97</v>
      </c>
      <c r="Z263" s="667" t="s">
        <v>471</v>
      </c>
      <c r="AA263" s="590"/>
      <c r="AB263" s="722"/>
      <c r="AC263" s="722"/>
      <c r="AD263" s="722"/>
      <c r="AE263" s="722"/>
      <c r="AF263" s="722"/>
      <c r="AG263" s="799"/>
      <c r="AH263" s="800"/>
      <c r="AI263" s="599"/>
      <c r="AJ263" s="600"/>
    </row>
    <row r="264" spans="2:36" s="161" customFormat="1" ht="135" customHeight="1" x14ac:dyDescent="0.2">
      <c r="B264" s="587" t="s">
        <v>153</v>
      </c>
      <c r="C264" s="706" t="s">
        <v>555</v>
      </c>
      <c r="D264" s="707"/>
      <c r="E264" s="973"/>
      <c r="F264" s="587" t="s">
        <v>198</v>
      </c>
      <c r="G264" s="131"/>
      <c r="H264" s="977" t="s">
        <v>180</v>
      </c>
      <c r="I264" s="977"/>
      <c r="J264" s="977"/>
      <c r="K264" s="52"/>
      <c r="L264" s="259" t="s">
        <v>189</v>
      </c>
      <c r="M264" s="52"/>
      <c r="N264" s="261" t="s">
        <v>181</v>
      </c>
      <c r="O264" s="978"/>
      <c r="P264" s="979"/>
      <c r="Q264" s="979"/>
      <c r="R264" s="979"/>
      <c r="S264" s="979"/>
      <c r="T264" s="980"/>
      <c r="U264" s="136"/>
      <c r="V264" s="978"/>
      <c r="W264" s="980"/>
      <c r="X264" s="480" t="s">
        <v>484</v>
      </c>
      <c r="Y264" s="473" t="s">
        <v>97</v>
      </c>
      <c r="Z264" s="589" t="s">
        <v>425</v>
      </c>
      <c r="AA264" s="590"/>
      <c r="AB264" s="720">
        <v>43154.3</v>
      </c>
      <c r="AC264" s="720">
        <v>42264.2</v>
      </c>
      <c r="AD264" s="720">
        <v>47944.5</v>
      </c>
      <c r="AE264" s="720">
        <v>50778.6</v>
      </c>
      <c r="AF264" s="720">
        <v>50778.6</v>
      </c>
      <c r="AG264" s="797">
        <f>AF264</f>
        <v>50778.6</v>
      </c>
      <c r="AH264" s="798"/>
      <c r="AI264" s="597"/>
      <c r="AJ264" s="598"/>
    </row>
    <row r="265" spans="2:36" s="186" customFormat="1" ht="191.25" customHeight="1" x14ac:dyDescent="0.2">
      <c r="B265" s="588"/>
      <c r="C265" s="708"/>
      <c r="D265" s="709"/>
      <c r="E265" s="974"/>
      <c r="F265" s="588"/>
      <c r="G265" s="191"/>
      <c r="H265" s="184"/>
      <c r="I265" s="189"/>
      <c r="J265" s="185"/>
      <c r="K265" s="52"/>
      <c r="L265" s="190"/>
      <c r="M265" s="52"/>
      <c r="N265" s="190"/>
      <c r="O265" s="184"/>
      <c r="P265" s="189"/>
      <c r="Q265" s="189"/>
      <c r="R265" s="189"/>
      <c r="S265" s="189"/>
      <c r="T265" s="185"/>
      <c r="U265" s="190"/>
      <c r="V265" s="184"/>
      <c r="W265" s="185"/>
      <c r="X265" s="480" t="s">
        <v>483</v>
      </c>
      <c r="Y265" s="484" t="s">
        <v>97</v>
      </c>
      <c r="Z265" s="667" t="s">
        <v>471</v>
      </c>
      <c r="AA265" s="590"/>
      <c r="AB265" s="722"/>
      <c r="AC265" s="722"/>
      <c r="AD265" s="722"/>
      <c r="AE265" s="722"/>
      <c r="AF265" s="722"/>
      <c r="AG265" s="799"/>
      <c r="AH265" s="800"/>
      <c r="AI265" s="599"/>
      <c r="AJ265" s="600"/>
    </row>
    <row r="266" spans="2:36" s="292" customFormat="1" ht="106.5" customHeight="1" x14ac:dyDescent="0.2">
      <c r="B266" s="587" t="s">
        <v>237</v>
      </c>
      <c r="C266" s="706" t="s">
        <v>556</v>
      </c>
      <c r="D266" s="707"/>
      <c r="E266" s="973"/>
      <c r="F266" s="587" t="s">
        <v>192</v>
      </c>
      <c r="G266" s="295"/>
      <c r="H266" s="307"/>
      <c r="I266" s="307"/>
      <c r="J266" s="307"/>
      <c r="K266" s="52"/>
      <c r="L266" s="302"/>
      <c r="M266" s="52"/>
      <c r="N266" s="289"/>
      <c r="O266" s="287"/>
      <c r="P266" s="288"/>
      <c r="Q266" s="288"/>
      <c r="R266" s="288"/>
      <c r="S266" s="288"/>
      <c r="T266" s="289"/>
      <c r="U266" s="302"/>
      <c r="V266" s="287"/>
      <c r="W266" s="289"/>
      <c r="X266" s="480" t="s">
        <v>484</v>
      </c>
      <c r="Y266" s="473" t="s">
        <v>97</v>
      </c>
      <c r="Z266" s="589" t="s">
        <v>425</v>
      </c>
      <c r="AA266" s="590"/>
      <c r="AB266" s="720">
        <v>26321</v>
      </c>
      <c r="AC266" s="720">
        <v>24551.4</v>
      </c>
      <c r="AD266" s="720">
        <v>27553.3</v>
      </c>
      <c r="AE266" s="720">
        <v>27326.2</v>
      </c>
      <c r="AF266" s="720">
        <v>27326.2</v>
      </c>
      <c r="AG266" s="797">
        <f>AF266</f>
        <v>27326.2</v>
      </c>
      <c r="AH266" s="798"/>
      <c r="AI266" s="1058"/>
      <c r="AJ266" s="1059"/>
    </row>
    <row r="267" spans="2:36" s="161" customFormat="1" ht="209.25" customHeight="1" x14ac:dyDescent="0.2">
      <c r="B267" s="588"/>
      <c r="C267" s="708"/>
      <c r="D267" s="709"/>
      <c r="E267" s="974"/>
      <c r="F267" s="588"/>
      <c r="G267" s="163"/>
      <c r="H267" s="977" t="s">
        <v>180</v>
      </c>
      <c r="I267" s="977"/>
      <c r="J267" s="977"/>
      <c r="K267" s="52"/>
      <c r="L267" s="259" t="s">
        <v>189</v>
      </c>
      <c r="M267" s="52"/>
      <c r="N267" s="261" t="s">
        <v>181</v>
      </c>
      <c r="O267" s="978"/>
      <c r="P267" s="979"/>
      <c r="Q267" s="979"/>
      <c r="R267" s="979"/>
      <c r="S267" s="979"/>
      <c r="T267" s="980"/>
      <c r="U267" s="162"/>
      <c r="V267" s="978"/>
      <c r="W267" s="980"/>
      <c r="X267" s="480" t="s">
        <v>483</v>
      </c>
      <c r="Y267" s="484" t="s">
        <v>97</v>
      </c>
      <c r="Z267" s="667" t="s">
        <v>471</v>
      </c>
      <c r="AA267" s="590"/>
      <c r="AB267" s="722"/>
      <c r="AC267" s="722"/>
      <c r="AD267" s="722"/>
      <c r="AE267" s="722"/>
      <c r="AF267" s="722"/>
      <c r="AG267" s="799"/>
      <c r="AH267" s="800"/>
      <c r="AI267" s="1060"/>
      <c r="AJ267" s="1061"/>
    </row>
    <row r="268" spans="2:36" s="200" customFormat="1" ht="94.5" customHeight="1" x14ac:dyDescent="0.2">
      <c r="B268" s="587" t="s">
        <v>238</v>
      </c>
      <c r="C268" s="706" t="s">
        <v>557</v>
      </c>
      <c r="D268" s="707"/>
      <c r="E268" s="973"/>
      <c r="F268" s="587" t="s">
        <v>192</v>
      </c>
      <c r="G268" s="163"/>
      <c r="H268" s="977" t="s">
        <v>180</v>
      </c>
      <c r="I268" s="977"/>
      <c r="J268" s="977"/>
      <c r="K268" s="52"/>
      <c r="L268" s="259" t="s">
        <v>189</v>
      </c>
      <c r="M268" s="52"/>
      <c r="N268" s="261" t="s">
        <v>181</v>
      </c>
      <c r="O268" s="978"/>
      <c r="P268" s="979"/>
      <c r="Q268" s="979"/>
      <c r="R268" s="979"/>
      <c r="S268" s="979"/>
      <c r="T268" s="980"/>
      <c r="U268" s="162"/>
      <c r="V268" s="978"/>
      <c r="W268" s="980"/>
      <c r="X268" s="480" t="s">
        <v>484</v>
      </c>
      <c r="Y268" s="473" t="s">
        <v>97</v>
      </c>
      <c r="Z268" s="589" t="s">
        <v>425</v>
      </c>
      <c r="AA268" s="590"/>
      <c r="AB268" s="591">
        <v>115406.5</v>
      </c>
      <c r="AC268" s="591">
        <v>114231.6</v>
      </c>
      <c r="AD268" s="591">
        <v>123118.6</v>
      </c>
      <c r="AE268" s="591">
        <v>121444.5</v>
      </c>
      <c r="AF268" s="591">
        <v>121444.5</v>
      </c>
      <c r="AG268" s="593">
        <f>AF268</f>
        <v>121444.5</v>
      </c>
      <c r="AH268" s="594"/>
      <c r="AI268" s="597"/>
      <c r="AJ268" s="598"/>
    </row>
    <row r="269" spans="2:36" s="292" customFormat="1" ht="215.25" customHeight="1" x14ac:dyDescent="0.2">
      <c r="B269" s="588"/>
      <c r="C269" s="708"/>
      <c r="D269" s="709"/>
      <c r="E269" s="974"/>
      <c r="F269" s="588"/>
      <c r="G269" s="295"/>
      <c r="H269" s="286"/>
      <c r="I269" s="286"/>
      <c r="J269" s="286"/>
      <c r="K269" s="52"/>
      <c r="L269" s="302"/>
      <c r="M269" s="52"/>
      <c r="N269" s="289"/>
      <c r="O269" s="287"/>
      <c r="P269" s="288"/>
      <c r="Q269" s="288"/>
      <c r="R269" s="288"/>
      <c r="S269" s="288"/>
      <c r="T269" s="289"/>
      <c r="U269" s="302"/>
      <c r="V269" s="287"/>
      <c r="W269" s="289"/>
      <c r="X269" s="480" t="s">
        <v>483</v>
      </c>
      <c r="Y269" s="484" t="s">
        <v>97</v>
      </c>
      <c r="Z269" s="667" t="s">
        <v>471</v>
      </c>
      <c r="AA269" s="590"/>
      <c r="AB269" s="592"/>
      <c r="AC269" s="592"/>
      <c r="AD269" s="592"/>
      <c r="AE269" s="592"/>
      <c r="AF269" s="592"/>
      <c r="AG269" s="595"/>
      <c r="AH269" s="596"/>
      <c r="AI269" s="599"/>
      <c r="AJ269" s="600"/>
    </row>
    <row r="270" spans="2:36" s="212" customFormat="1" ht="93" customHeight="1" x14ac:dyDescent="0.2">
      <c r="B270" s="587" t="s">
        <v>239</v>
      </c>
      <c r="C270" s="706" t="s">
        <v>558</v>
      </c>
      <c r="D270" s="707"/>
      <c r="E270" s="973"/>
      <c r="F270" s="587" t="s">
        <v>374</v>
      </c>
      <c r="G270" s="214"/>
      <c r="H270" s="977" t="s">
        <v>180</v>
      </c>
      <c r="I270" s="977"/>
      <c r="J270" s="977"/>
      <c r="K270" s="52"/>
      <c r="L270" s="259" t="s">
        <v>189</v>
      </c>
      <c r="M270" s="52"/>
      <c r="N270" s="261" t="s">
        <v>181</v>
      </c>
      <c r="O270" s="978"/>
      <c r="P270" s="979"/>
      <c r="Q270" s="979"/>
      <c r="R270" s="979"/>
      <c r="S270" s="979"/>
      <c r="T270" s="980"/>
      <c r="U270" s="216"/>
      <c r="V270" s="978"/>
      <c r="W270" s="980"/>
      <c r="X270" s="480" t="s">
        <v>484</v>
      </c>
      <c r="Y270" s="473" t="s">
        <v>97</v>
      </c>
      <c r="Z270" s="589" t="s">
        <v>425</v>
      </c>
      <c r="AA270" s="590"/>
      <c r="AB270" s="591">
        <v>0</v>
      </c>
      <c r="AC270" s="591">
        <v>0</v>
      </c>
      <c r="AD270" s="591">
        <v>0</v>
      </c>
      <c r="AE270" s="591">
        <v>0</v>
      </c>
      <c r="AF270" s="591">
        <v>0</v>
      </c>
      <c r="AG270" s="593">
        <v>0</v>
      </c>
      <c r="AH270" s="594"/>
      <c r="AI270" s="597"/>
      <c r="AJ270" s="598"/>
    </row>
    <row r="271" spans="2:36" s="292" customFormat="1" ht="54.75" customHeight="1" x14ac:dyDescent="0.2">
      <c r="B271" s="588"/>
      <c r="C271" s="708"/>
      <c r="D271" s="709"/>
      <c r="E271" s="974"/>
      <c r="F271" s="588"/>
      <c r="G271" s="295"/>
      <c r="H271" s="286"/>
      <c r="I271" s="286"/>
      <c r="J271" s="286"/>
      <c r="K271" s="52"/>
      <c r="L271" s="302"/>
      <c r="M271" s="52"/>
      <c r="N271" s="289"/>
      <c r="O271" s="287"/>
      <c r="P271" s="288"/>
      <c r="Q271" s="288"/>
      <c r="R271" s="288"/>
      <c r="S271" s="288"/>
      <c r="T271" s="289"/>
      <c r="U271" s="302"/>
      <c r="V271" s="287"/>
      <c r="W271" s="289"/>
      <c r="X271" s="480"/>
      <c r="Y271" s="473"/>
      <c r="Z271" s="589"/>
      <c r="AA271" s="590"/>
      <c r="AB271" s="592"/>
      <c r="AC271" s="592"/>
      <c r="AD271" s="592"/>
      <c r="AE271" s="592"/>
      <c r="AF271" s="592"/>
      <c r="AG271" s="595"/>
      <c r="AH271" s="596"/>
      <c r="AI271" s="599"/>
      <c r="AJ271" s="600"/>
    </row>
    <row r="272" spans="2:36" s="212" customFormat="1" ht="202.5" customHeight="1" x14ac:dyDescent="0.2">
      <c r="B272" s="146" t="s">
        <v>240</v>
      </c>
      <c r="C272" s="696" t="s">
        <v>559</v>
      </c>
      <c r="D272" s="697"/>
      <c r="E272" s="216"/>
      <c r="F272" s="146" t="s">
        <v>203</v>
      </c>
      <c r="G272" s="214"/>
      <c r="H272" s="977" t="s">
        <v>180</v>
      </c>
      <c r="I272" s="977"/>
      <c r="J272" s="977"/>
      <c r="K272" s="52"/>
      <c r="L272" s="259" t="s">
        <v>432</v>
      </c>
      <c r="M272" s="52"/>
      <c r="N272" s="261" t="s">
        <v>181</v>
      </c>
      <c r="O272" s="210"/>
      <c r="P272" s="213"/>
      <c r="Q272" s="213"/>
      <c r="R272" s="213"/>
      <c r="S272" s="213"/>
      <c r="T272" s="211"/>
      <c r="U272" s="216"/>
      <c r="V272" s="210"/>
      <c r="W272" s="211"/>
      <c r="X272" s="480" t="s">
        <v>484</v>
      </c>
      <c r="Y272" s="473" t="s">
        <v>97</v>
      </c>
      <c r="Z272" s="589" t="s">
        <v>425</v>
      </c>
      <c r="AA272" s="590"/>
      <c r="AB272" s="147">
        <v>0</v>
      </c>
      <c r="AC272" s="147">
        <v>0</v>
      </c>
      <c r="AD272" s="147">
        <v>0</v>
      </c>
      <c r="AE272" s="147">
        <v>0</v>
      </c>
      <c r="AF272" s="147">
        <v>0</v>
      </c>
      <c r="AG272" s="1063">
        <v>0</v>
      </c>
      <c r="AH272" s="1064"/>
      <c r="AI272" s="978"/>
      <c r="AJ272" s="980"/>
    </row>
    <row r="273" spans="1:36" s="212" customFormat="1" ht="94.5" customHeight="1" x14ac:dyDescent="0.2">
      <c r="B273" s="587" t="s">
        <v>241</v>
      </c>
      <c r="C273" s="706" t="s">
        <v>561</v>
      </c>
      <c r="D273" s="707"/>
      <c r="E273" s="973"/>
      <c r="F273" s="587" t="s">
        <v>203</v>
      </c>
      <c r="G273" s="214"/>
      <c r="H273" s="987" t="s">
        <v>180</v>
      </c>
      <c r="I273" s="977"/>
      <c r="J273" s="988"/>
      <c r="K273" s="52"/>
      <c r="L273" s="973" t="s">
        <v>189</v>
      </c>
      <c r="M273" s="52"/>
      <c r="N273" s="973" t="s">
        <v>181</v>
      </c>
      <c r="O273" s="597"/>
      <c r="P273" s="1160"/>
      <c r="Q273" s="1160"/>
      <c r="R273" s="1160"/>
      <c r="S273" s="1160"/>
      <c r="T273" s="598"/>
      <c r="U273" s="973"/>
      <c r="V273" s="597"/>
      <c r="W273" s="598"/>
      <c r="X273" s="480" t="s">
        <v>484</v>
      </c>
      <c r="Y273" s="473" t="s">
        <v>97</v>
      </c>
      <c r="Z273" s="589" t="s">
        <v>425</v>
      </c>
      <c r="AA273" s="590"/>
      <c r="AB273" s="147">
        <v>3689.9</v>
      </c>
      <c r="AC273" s="147">
        <v>3622.8</v>
      </c>
      <c r="AD273" s="147">
        <f>8185.1-2728.4-1290.2</f>
        <v>4166.5000000000009</v>
      </c>
      <c r="AE273" s="147">
        <v>2834.8</v>
      </c>
      <c r="AF273" s="147">
        <v>2834.8</v>
      </c>
      <c r="AG273" s="1063">
        <f>AF273</f>
        <v>2834.8</v>
      </c>
      <c r="AH273" s="1064"/>
      <c r="AI273" s="978"/>
      <c r="AJ273" s="980"/>
    </row>
    <row r="274" spans="1:36" s="347" customFormat="1" ht="96.75" customHeight="1" x14ac:dyDescent="0.2">
      <c r="B274" s="588"/>
      <c r="C274" s="708"/>
      <c r="D274" s="709"/>
      <c r="E274" s="974"/>
      <c r="F274" s="588"/>
      <c r="G274" s="295"/>
      <c r="H274" s="989"/>
      <c r="I274" s="1159"/>
      <c r="J274" s="990"/>
      <c r="K274" s="52"/>
      <c r="L274" s="974"/>
      <c r="M274" s="52"/>
      <c r="N274" s="974"/>
      <c r="O274" s="599"/>
      <c r="P274" s="1161"/>
      <c r="Q274" s="1161"/>
      <c r="R274" s="1161"/>
      <c r="S274" s="1161"/>
      <c r="T274" s="600"/>
      <c r="U274" s="974"/>
      <c r="V274" s="599"/>
      <c r="W274" s="600"/>
      <c r="X274" s="480" t="s">
        <v>483</v>
      </c>
      <c r="Y274" s="484" t="s">
        <v>97</v>
      </c>
      <c r="Z274" s="667" t="s">
        <v>471</v>
      </c>
      <c r="AA274" s="590"/>
      <c r="AB274" s="147"/>
      <c r="AC274" s="147"/>
      <c r="AD274" s="147"/>
      <c r="AE274" s="147"/>
      <c r="AF274" s="147"/>
      <c r="AG274" s="364"/>
      <c r="AH274" s="365"/>
      <c r="AI274" s="362"/>
      <c r="AJ274" s="363"/>
    </row>
    <row r="275" spans="1:36" s="133" customFormat="1" ht="137.25" customHeight="1" x14ac:dyDescent="0.2">
      <c r="B275" s="146" t="s">
        <v>464</v>
      </c>
      <c r="C275" s="696" t="s">
        <v>560</v>
      </c>
      <c r="D275" s="697"/>
      <c r="E275" s="202"/>
      <c r="F275" s="146" t="s">
        <v>437</v>
      </c>
      <c r="G275" s="204"/>
      <c r="H275" s="977" t="s">
        <v>180</v>
      </c>
      <c r="I275" s="977"/>
      <c r="J275" s="977"/>
      <c r="K275" s="52"/>
      <c r="L275" s="333" t="s">
        <v>189</v>
      </c>
      <c r="M275" s="52"/>
      <c r="N275" s="334" t="s">
        <v>181</v>
      </c>
      <c r="O275" s="978"/>
      <c r="P275" s="979"/>
      <c r="Q275" s="979"/>
      <c r="R275" s="979"/>
      <c r="S275" s="979"/>
      <c r="T275" s="980"/>
      <c r="U275" s="202"/>
      <c r="V275" s="978"/>
      <c r="W275" s="980"/>
      <c r="X275" s="480" t="s">
        <v>483</v>
      </c>
      <c r="Y275" s="480" t="s">
        <v>97</v>
      </c>
      <c r="Z275" s="589" t="s">
        <v>471</v>
      </c>
      <c r="AA275" s="590"/>
      <c r="AB275" s="147">
        <v>0</v>
      </c>
      <c r="AC275" s="147">
        <v>0</v>
      </c>
      <c r="AD275" s="147">
        <v>2909</v>
      </c>
      <c r="AE275" s="147">
        <v>3197.8</v>
      </c>
      <c r="AF275" s="147">
        <v>3197.8</v>
      </c>
      <c r="AG275" s="1063">
        <f>AF275</f>
        <v>3197.8</v>
      </c>
      <c r="AH275" s="1064"/>
      <c r="AI275" s="978"/>
      <c r="AJ275" s="980"/>
    </row>
    <row r="276" spans="1:36" ht="12.75" customHeight="1" x14ac:dyDescent="0.2">
      <c r="B276" s="994" t="s">
        <v>130</v>
      </c>
      <c r="C276" s="994" t="s">
        <v>107</v>
      </c>
      <c r="D276" s="778"/>
      <c r="E276" s="994" t="s">
        <v>220</v>
      </c>
      <c r="F276" s="994"/>
      <c r="G276" s="134"/>
      <c r="H276" s="143"/>
      <c r="I276" s="34"/>
      <c r="J276" s="34"/>
      <c r="K276" s="34"/>
      <c r="L276" s="34"/>
      <c r="M276" s="34"/>
      <c r="N276" s="135"/>
      <c r="O276" s="134"/>
      <c r="P276" s="34"/>
      <c r="Q276" s="34"/>
      <c r="R276" s="34"/>
      <c r="S276" s="34"/>
      <c r="T276" s="34"/>
      <c r="U276" s="34"/>
      <c r="V276" s="34"/>
      <c r="W276" s="144"/>
      <c r="X276" s="47"/>
      <c r="Y276" s="145"/>
      <c r="Z276" s="47"/>
      <c r="AA276" s="48"/>
      <c r="AB276" s="962">
        <f t="shared" ref="AB276:AE276" si="3">SUM(AB279:AB314)</f>
        <v>517996.9</v>
      </c>
      <c r="AC276" s="962">
        <f t="shared" si="3"/>
        <v>509156</v>
      </c>
      <c r="AD276" s="962">
        <f t="shared" si="3"/>
        <v>523193.60000000003</v>
      </c>
      <c r="AE276" s="962">
        <f t="shared" si="3"/>
        <v>182645.50000000003</v>
      </c>
      <c r="AF276" s="962">
        <f>SUM(AF279:AF315)</f>
        <v>213241.60000000001</v>
      </c>
      <c r="AG276" s="997">
        <f>SUM(AG279:AG315)+0.1</f>
        <v>203275.5</v>
      </c>
      <c r="AH276" s="998"/>
      <c r="AI276" s="994"/>
      <c r="AJ276" s="778"/>
    </row>
    <row r="277" spans="1:36" s="200" customFormat="1" ht="12.75" customHeight="1" x14ac:dyDescent="0.2">
      <c r="B277" s="994"/>
      <c r="C277" s="995"/>
      <c r="D277" s="778"/>
      <c r="E277" s="994"/>
      <c r="F277" s="994"/>
      <c r="G277" s="203"/>
      <c r="H277" s="143"/>
      <c r="I277" s="34"/>
      <c r="J277" s="34"/>
      <c r="K277" s="34"/>
      <c r="L277" s="34"/>
      <c r="M277" s="34"/>
      <c r="N277" s="201"/>
      <c r="O277" s="203"/>
      <c r="P277" s="34"/>
      <c r="Q277" s="34"/>
      <c r="R277" s="34"/>
      <c r="S277" s="34"/>
      <c r="T277" s="34"/>
      <c r="U277" s="34"/>
      <c r="V277" s="34"/>
      <c r="W277" s="144"/>
      <c r="X277" s="47"/>
      <c r="Y277" s="145"/>
      <c r="Z277" s="47"/>
      <c r="AA277" s="48"/>
      <c r="AB277" s="962"/>
      <c r="AC277" s="962"/>
      <c r="AD277" s="962"/>
      <c r="AE277" s="962"/>
      <c r="AF277" s="962"/>
      <c r="AG277" s="999"/>
      <c r="AH277" s="1000"/>
      <c r="AI277" s="995"/>
      <c r="AJ277" s="778"/>
    </row>
    <row r="278" spans="1:36" ht="143.25" customHeight="1" x14ac:dyDescent="0.2">
      <c r="B278" s="1045"/>
      <c r="C278" s="899"/>
      <c r="D278" s="900"/>
      <c r="E278" s="1045"/>
      <c r="F278" s="1045"/>
      <c r="G278" s="21"/>
      <c r="H278" s="76"/>
      <c r="I278" s="77"/>
      <c r="J278" s="77"/>
      <c r="K278" s="77"/>
      <c r="L278" s="77"/>
      <c r="M278" s="77"/>
      <c r="N278" s="78"/>
      <c r="O278" s="79"/>
      <c r="P278" s="77"/>
      <c r="Q278" s="77"/>
      <c r="R278" s="77"/>
      <c r="S278" s="77"/>
      <c r="T278" s="77"/>
      <c r="U278" s="77"/>
      <c r="V278" s="77"/>
      <c r="W278" s="80"/>
      <c r="X278" s="45"/>
      <c r="Y278" s="112"/>
      <c r="Z278" s="45"/>
      <c r="AA278" s="46"/>
      <c r="AB278" s="769"/>
      <c r="AC278" s="870"/>
      <c r="AD278" s="870"/>
      <c r="AE278" s="870"/>
      <c r="AF278" s="870"/>
      <c r="AG278" s="1001"/>
      <c r="AH278" s="1002"/>
      <c r="AI278" s="899"/>
      <c r="AJ278" s="900"/>
    </row>
    <row r="279" spans="1:36" ht="81.75" customHeight="1" x14ac:dyDescent="0.2">
      <c r="B279" s="646" t="s">
        <v>131</v>
      </c>
      <c r="C279" s="673" t="s">
        <v>562</v>
      </c>
      <c r="D279" s="675"/>
      <c r="E279" s="646" t="s">
        <v>221</v>
      </c>
      <c r="F279" s="646" t="s">
        <v>386</v>
      </c>
      <c r="G279" s="12"/>
      <c r="H279" s="677" t="s">
        <v>297</v>
      </c>
      <c r="I279" s="677"/>
      <c r="J279" s="677"/>
      <c r="K279" s="678"/>
      <c r="L279" s="676" t="s">
        <v>222</v>
      </c>
      <c r="M279" s="678"/>
      <c r="N279" s="130" t="s">
        <v>299</v>
      </c>
      <c r="O279" s="15"/>
      <c r="P279" s="32"/>
      <c r="Q279" s="32"/>
      <c r="R279" s="32"/>
      <c r="S279" s="32"/>
      <c r="T279" s="32"/>
      <c r="U279" s="32"/>
      <c r="V279" s="32"/>
      <c r="W279" s="6"/>
      <c r="X279" s="478" t="s">
        <v>473</v>
      </c>
      <c r="Y279" s="527" t="s">
        <v>97</v>
      </c>
      <c r="Z279" s="975" t="s">
        <v>478</v>
      </c>
      <c r="AA279" s="976"/>
      <c r="AB279" s="601">
        <v>9846.7000000000007</v>
      </c>
      <c r="AC279" s="936">
        <v>9843.4</v>
      </c>
      <c r="AD279" s="640">
        <v>5983.2</v>
      </c>
      <c r="AE279" s="640">
        <f>6668.3</f>
        <v>6668.3</v>
      </c>
      <c r="AF279" s="640">
        <f>5466.2</f>
        <v>5466.2</v>
      </c>
      <c r="AG279" s="935">
        <f>AF279</f>
        <v>5466.2</v>
      </c>
      <c r="AH279" s="936"/>
      <c r="AI279" s="673"/>
      <c r="AJ279" s="675"/>
    </row>
    <row r="280" spans="1:36" ht="94.5" customHeight="1" x14ac:dyDescent="0.2">
      <c r="B280" s="653"/>
      <c r="C280" s="676"/>
      <c r="D280" s="678"/>
      <c r="E280" s="653"/>
      <c r="F280" s="653"/>
      <c r="G280" s="15"/>
      <c r="H280" s="677"/>
      <c r="I280" s="677"/>
      <c r="J280" s="677"/>
      <c r="K280" s="678"/>
      <c r="L280" s="676"/>
      <c r="M280" s="678"/>
      <c r="N280" s="57"/>
      <c r="O280" s="15"/>
      <c r="W280" s="6"/>
      <c r="X280" s="129" t="s">
        <v>445</v>
      </c>
      <c r="Y280" s="486" t="s">
        <v>159</v>
      </c>
      <c r="Z280" s="634" t="s">
        <v>444</v>
      </c>
      <c r="AA280" s="698"/>
      <c r="AB280" s="602"/>
      <c r="AC280" s="938"/>
      <c r="AD280" s="641"/>
      <c r="AE280" s="641"/>
      <c r="AF280" s="641"/>
      <c r="AG280" s="937"/>
      <c r="AH280" s="938"/>
      <c r="AI280" s="676"/>
      <c r="AJ280" s="678"/>
    </row>
    <row r="281" spans="1:36" s="310" customFormat="1" ht="41.25" customHeight="1" x14ac:dyDescent="0.2">
      <c r="B281" s="653"/>
      <c r="C281" s="676"/>
      <c r="D281" s="678"/>
      <c r="E281" s="653"/>
      <c r="F281" s="653"/>
      <c r="G281" s="315"/>
      <c r="H281" s="316"/>
      <c r="I281" s="316"/>
      <c r="J281" s="316"/>
      <c r="K281" s="316"/>
      <c r="L281" s="316"/>
      <c r="M281" s="316"/>
      <c r="N281" s="317"/>
      <c r="O281" s="315"/>
      <c r="W281" s="311"/>
      <c r="X281" s="507" t="s">
        <v>32</v>
      </c>
      <c r="Y281" s="507" t="s">
        <v>97</v>
      </c>
      <c r="Z281" s="699" t="s">
        <v>575</v>
      </c>
      <c r="AA281" s="585"/>
      <c r="AB281" s="602"/>
      <c r="AC281" s="938"/>
      <c r="AD281" s="641"/>
      <c r="AE281" s="641"/>
      <c r="AF281" s="641"/>
      <c r="AG281" s="937"/>
      <c r="AH281" s="938"/>
      <c r="AI281" s="676"/>
      <c r="AJ281" s="678"/>
    </row>
    <row r="282" spans="1:36" s="347" customFormat="1" ht="41.25" customHeight="1" x14ac:dyDescent="0.2">
      <c r="B282" s="653"/>
      <c r="C282" s="676"/>
      <c r="D282" s="678"/>
      <c r="E282" s="653"/>
      <c r="F282" s="653"/>
      <c r="G282" s="352"/>
      <c r="H282" s="372"/>
      <c r="I282" s="372"/>
      <c r="J282" s="372"/>
      <c r="K282" s="372"/>
      <c r="L282" s="372"/>
      <c r="M282" s="372"/>
      <c r="N282" s="370"/>
      <c r="O282" s="352"/>
      <c r="W282" s="366"/>
      <c r="X282" s="480" t="s">
        <v>484</v>
      </c>
      <c r="Y282" s="473" t="s">
        <v>97</v>
      </c>
      <c r="Z282" s="589" t="s">
        <v>425</v>
      </c>
      <c r="AA282" s="590"/>
      <c r="AB282" s="602"/>
      <c r="AC282" s="938"/>
      <c r="AD282" s="641"/>
      <c r="AE282" s="641"/>
      <c r="AF282" s="641"/>
      <c r="AG282" s="937"/>
      <c r="AH282" s="938"/>
      <c r="AI282" s="676"/>
      <c r="AJ282" s="678"/>
    </row>
    <row r="283" spans="1:36" s="195" customFormat="1" ht="94.5" x14ac:dyDescent="0.2">
      <c r="A283"/>
      <c r="B283" s="647"/>
      <c r="C283" s="679"/>
      <c r="D283" s="619"/>
      <c r="E283" s="647"/>
      <c r="F283" s="647"/>
      <c r="G283" s="198"/>
      <c r="H283" s="196"/>
      <c r="I283" s="196"/>
      <c r="J283" s="196"/>
      <c r="K283" s="196"/>
      <c r="L283" s="196"/>
      <c r="M283" s="196"/>
      <c r="N283" s="194"/>
      <c r="O283" s="197"/>
      <c r="P283" s="199"/>
      <c r="Q283" s="199"/>
      <c r="R283" s="199"/>
      <c r="S283" s="199"/>
      <c r="T283" s="199"/>
      <c r="U283" s="199"/>
      <c r="V283" s="199"/>
      <c r="W283" s="314"/>
      <c r="X283" s="480" t="s">
        <v>483</v>
      </c>
      <c r="Y283" s="480" t="s">
        <v>97</v>
      </c>
      <c r="Z283" s="589" t="s">
        <v>471</v>
      </c>
      <c r="AA283" s="590"/>
      <c r="AB283" s="603"/>
      <c r="AC283" s="752"/>
      <c r="AD283" s="642"/>
      <c r="AE283" s="642"/>
      <c r="AF283" s="642"/>
      <c r="AG283" s="1043"/>
      <c r="AH283" s="752"/>
      <c r="AI283" s="679"/>
      <c r="AJ283" s="619"/>
    </row>
    <row r="284" spans="1:36" ht="54" customHeight="1" x14ac:dyDescent="0.2">
      <c r="B284" s="646" t="s">
        <v>132</v>
      </c>
      <c r="C284" s="673" t="s">
        <v>563</v>
      </c>
      <c r="D284" s="675"/>
      <c r="E284" s="646" t="s">
        <v>223</v>
      </c>
      <c r="F284" s="646" t="s">
        <v>438</v>
      </c>
      <c r="G284" s="12"/>
      <c r="H284" s="2"/>
      <c r="I284" s="2"/>
      <c r="J284" s="2"/>
      <c r="K284" s="2"/>
      <c r="L284" s="2"/>
      <c r="M284" s="2"/>
      <c r="N284" s="2"/>
      <c r="O284" s="1112" t="s">
        <v>0</v>
      </c>
      <c r="P284" s="1113"/>
      <c r="Q284" s="1113"/>
      <c r="R284" s="1113"/>
      <c r="S284" s="1113"/>
      <c r="T284" s="1114"/>
      <c r="U284" s="1016" t="s">
        <v>99</v>
      </c>
      <c r="V284" s="1046" t="s">
        <v>236</v>
      </c>
      <c r="W284" s="1047"/>
      <c r="X284" s="534" t="s">
        <v>27</v>
      </c>
      <c r="Y284" s="511" t="s">
        <v>97</v>
      </c>
      <c r="Z284" s="701" t="s">
        <v>575</v>
      </c>
      <c r="AA284" s="823"/>
      <c r="AB284" s="641">
        <v>151001.5</v>
      </c>
      <c r="AC284" s="640">
        <v>148342</v>
      </c>
      <c r="AD284" s="640">
        <v>145313.60000000001</v>
      </c>
      <c r="AE284" s="640">
        <f>35877.6+786+4810.8</f>
        <v>41474.400000000001</v>
      </c>
      <c r="AF284" s="640">
        <f>100976+786</f>
        <v>101762</v>
      </c>
      <c r="AG284" s="935">
        <f>8455.1+786</f>
        <v>9241.1</v>
      </c>
      <c r="AH284" s="936"/>
      <c r="AI284" s="673"/>
      <c r="AJ284" s="675"/>
    </row>
    <row r="285" spans="1:36" s="246" customFormat="1" ht="42" customHeight="1" x14ac:dyDescent="0.2">
      <c r="B285" s="653"/>
      <c r="C285" s="676"/>
      <c r="D285" s="678"/>
      <c r="E285" s="653"/>
      <c r="F285" s="653"/>
      <c r="G285" s="244"/>
      <c r="H285" s="249"/>
      <c r="I285" s="249"/>
      <c r="J285" s="249"/>
      <c r="K285" s="249"/>
      <c r="L285" s="249"/>
      <c r="M285" s="249"/>
      <c r="N285" s="249"/>
      <c r="O285" s="1115"/>
      <c r="P285" s="1116"/>
      <c r="Q285" s="1116"/>
      <c r="R285" s="1116"/>
      <c r="S285" s="1116"/>
      <c r="T285" s="1117"/>
      <c r="U285" s="1017"/>
      <c r="V285" s="1048"/>
      <c r="W285" s="1049"/>
      <c r="X285" s="480" t="s">
        <v>72</v>
      </c>
      <c r="Y285" s="95" t="s">
        <v>97</v>
      </c>
      <c r="Z285" s="736" t="s">
        <v>575</v>
      </c>
      <c r="AA285" s="737"/>
      <c r="AB285" s="641"/>
      <c r="AC285" s="641"/>
      <c r="AD285" s="641"/>
      <c r="AE285" s="641"/>
      <c r="AF285" s="641"/>
      <c r="AG285" s="937"/>
      <c r="AH285" s="938"/>
      <c r="AI285" s="676"/>
      <c r="AJ285" s="678"/>
    </row>
    <row r="286" spans="1:36" s="246" customFormat="1" ht="54" customHeight="1" x14ac:dyDescent="0.2">
      <c r="B286" s="653"/>
      <c r="C286" s="676"/>
      <c r="D286" s="678"/>
      <c r="E286" s="653"/>
      <c r="F286" s="653"/>
      <c r="G286" s="244"/>
      <c r="H286" s="249"/>
      <c r="I286" s="249"/>
      <c r="J286" s="249"/>
      <c r="K286" s="249"/>
      <c r="L286" s="249"/>
      <c r="M286" s="249"/>
      <c r="N286" s="249"/>
      <c r="O286" s="1115"/>
      <c r="P286" s="1116"/>
      <c r="Q286" s="1116"/>
      <c r="R286" s="1116"/>
      <c r="S286" s="1116"/>
      <c r="T286" s="1117"/>
      <c r="U286" s="1017"/>
      <c r="V286" s="1048"/>
      <c r="W286" s="1049"/>
      <c r="X286" s="486" t="s">
        <v>22</v>
      </c>
      <c r="Y286" s="501" t="s">
        <v>289</v>
      </c>
      <c r="Z286" s="771" t="s">
        <v>575</v>
      </c>
      <c r="AA286" s="772"/>
      <c r="AB286" s="641"/>
      <c r="AC286" s="641"/>
      <c r="AD286" s="641"/>
      <c r="AE286" s="641"/>
      <c r="AF286" s="641"/>
      <c r="AG286" s="937"/>
      <c r="AH286" s="938"/>
      <c r="AI286" s="676"/>
      <c r="AJ286" s="678"/>
    </row>
    <row r="287" spans="1:36" ht="67.5" customHeight="1" x14ac:dyDescent="0.2">
      <c r="B287" s="653"/>
      <c r="C287" s="676"/>
      <c r="D287" s="678"/>
      <c r="E287" s="653"/>
      <c r="F287" s="653"/>
      <c r="G287" s="15"/>
      <c r="H287" s="677" t="s">
        <v>297</v>
      </c>
      <c r="I287" s="677"/>
      <c r="J287" s="677"/>
      <c r="K287" s="678"/>
      <c r="L287" s="676" t="s">
        <v>224</v>
      </c>
      <c r="M287" s="678"/>
      <c r="N287" s="71" t="s">
        <v>299</v>
      </c>
      <c r="O287" s="1115"/>
      <c r="P287" s="1116"/>
      <c r="Q287" s="1116"/>
      <c r="R287" s="1116"/>
      <c r="S287" s="1116"/>
      <c r="T287" s="1117"/>
      <c r="U287" s="1017"/>
      <c r="V287" s="1050"/>
      <c r="W287" s="1049"/>
      <c r="X287" s="480" t="s">
        <v>484</v>
      </c>
      <c r="Y287" s="473" t="s">
        <v>97</v>
      </c>
      <c r="Z287" s="589" t="s">
        <v>425</v>
      </c>
      <c r="AA287" s="590"/>
      <c r="AB287" s="641"/>
      <c r="AC287" s="641"/>
      <c r="AD287" s="641"/>
      <c r="AE287" s="641"/>
      <c r="AF287" s="641"/>
      <c r="AG287" s="937"/>
      <c r="AH287" s="938"/>
      <c r="AI287" s="676"/>
      <c r="AJ287" s="678"/>
    </row>
    <row r="288" spans="1:36" ht="13.5" customHeight="1" x14ac:dyDescent="0.2">
      <c r="B288" s="1027" t="s">
        <v>133</v>
      </c>
      <c r="C288" s="636" t="s">
        <v>564</v>
      </c>
      <c r="D288" s="633"/>
      <c r="E288" s="636" t="s">
        <v>225</v>
      </c>
      <c r="F288" s="636" t="s">
        <v>226</v>
      </c>
      <c r="G288" s="12"/>
      <c r="H288" s="2"/>
      <c r="I288" s="2"/>
      <c r="J288" s="2"/>
      <c r="K288" s="2"/>
      <c r="L288" s="2"/>
      <c r="M288" s="2"/>
      <c r="N288" s="3"/>
      <c r="O288" s="636" t="s">
        <v>288</v>
      </c>
      <c r="P288" s="666"/>
      <c r="Q288" s="666"/>
      <c r="R288" s="666"/>
      <c r="S288" s="666"/>
      <c r="T288" s="633"/>
      <c r="U288" s="632" t="s">
        <v>392</v>
      </c>
      <c r="V288" s="632" t="s">
        <v>290</v>
      </c>
      <c r="W288" s="633"/>
      <c r="X288" s="699" t="s">
        <v>243</v>
      </c>
      <c r="Y288" s="670" t="s">
        <v>159</v>
      </c>
      <c r="Z288" s="667" t="s">
        <v>290</v>
      </c>
      <c r="AA288" s="795"/>
      <c r="AB288" s="638">
        <v>1277.7</v>
      </c>
      <c r="AC288" s="638">
        <v>1276.2</v>
      </c>
      <c r="AD288" s="638">
        <v>1342.2</v>
      </c>
      <c r="AE288" s="1068">
        <f>1546.8</f>
        <v>1546.8</v>
      </c>
      <c r="AF288" s="996">
        <f>1546.8</f>
        <v>1546.8</v>
      </c>
      <c r="AG288" s="1041">
        <f>AF288</f>
        <v>1546.8</v>
      </c>
      <c r="AH288" s="806"/>
      <c r="AI288" s="606"/>
      <c r="AJ288" s="607"/>
    </row>
    <row r="289" spans="2:36" ht="12.75" customHeight="1" x14ac:dyDescent="0.2">
      <c r="B289" s="645"/>
      <c r="C289" s="637"/>
      <c r="D289" s="625"/>
      <c r="E289" s="645"/>
      <c r="F289" s="645"/>
      <c r="G289" s="15"/>
      <c r="H289" s="619" t="s">
        <v>297</v>
      </c>
      <c r="I289" s="624"/>
      <c r="J289" s="624"/>
      <c r="K289" s="625"/>
      <c r="L289" s="619" t="s">
        <v>227</v>
      </c>
      <c r="M289" s="625"/>
      <c r="N289" s="619" t="s">
        <v>299</v>
      </c>
      <c r="O289" s="637"/>
      <c r="P289" s="624"/>
      <c r="Q289" s="624"/>
      <c r="R289" s="624"/>
      <c r="S289" s="624"/>
      <c r="T289" s="625"/>
      <c r="U289" s="625"/>
      <c r="V289" s="624"/>
      <c r="W289" s="625"/>
      <c r="X289" s="700"/>
      <c r="Y289" s="1111"/>
      <c r="Z289" s="727"/>
      <c r="AA289" s="856"/>
      <c r="AB289" s="616"/>
      <c r="AC289" s="616"/>
      <c r="AD289" s="616"/>
      <c r="AE289" s="1069"/>
      <c r="AF289" s="714"/>
      <c r="AG289" s="1042"/>
      <c r="AH289" s="808"/>
      <c r="AI289" s="770"/>
      <c r="AJ289" s="609"/>
    </row>
    <row r="290" spans="2:36" ht="12.75" customHeight="1" x14ac:dyDescent="0.2">
      <c r="B290" s="645"/>
      <c r="C290" s="637"/>
      <c r="D290" s="625"/>
      <c r="E290" s="645"/>
      <c r="F290" s="645"/>
      <c r="G290" s="15"/>
      <c r="H290" s="624"/>
      <c r="I290" s="624"/>
      <c r="J290" s="624"/>
      <c r="K290" s="625"/>
      <c r="L290" s="624"/>
      <c r="M290" s="625"/>
      <c r="N290" s="625"/>
      <c r="O290" s="664"/>
      <c r="P290" s="626"/>
      <c r="Q290" s="626"/>
      <c r="R290" s="626"/>
      <c r="S290" s="626"/>
      <c r="T290" s="627"/>
      <c r="U290" s="627"/>
      <c r="V290" s="626"/>
      <c r="W290" s="627"/>
      <c r="X290" s="700"/>
      <c r="Y290" s="1111"/>
      <c r="Z290" s="727"/>
      <c r="AA290" s="856"/>
      <c r="AB290" s="616"/>
      <c r="AC290" s="616"/>
      <c r="AD290" s="616"/>
      <c r="AE290" s="1069"/>
      <c r="AF290" s="714"/>
      <c r="AG290" s="1042"/>
      <c r="AH290" s="808"/>
      <c r="AI290" s="770"/>
      <c r="AJ290" s="609"/>
    </row>
    <row r="291" spans="2:36" ht="41.25" customHeight="1" x14ac:dyDescent="0.2">
      <c r="B291" s="645"/>
      <c r="C291" s="637"/>
      <c r="D291" s="625"/>
      <c r="E291" s="645"/>
      <c r="F291" s="645"/>
      <c r="G291" s="15"/>
      <c r="H291" s="626"/>
      <c r="I291" s="626"/>
      <c r="J291" s="626"/>
      <c r="K291" s="627"/>
      <c r="L291" s="626"/>
      <c r="M291" s="627"/>
      <c r="N291" s="627"/>
      <c r="O291" s="15"/>
      <c r="W291" s="6"/>
      <c r="X291" s="700"/>
      <c r="Y291" s="671"/>
      <c r="Z291" s="857"/>
      <c r="AA291" s="858"/>
      <c r="AB291" s="616"/>
      <c r="AC291" s="616"/>
      <c r="AD291" s="616"/>
      <c r="AE291" s="1069"/>
      <c r="AF291" s="714"/>
      <c r="AG291" s="1042"/>
      <c r="AH291" s="808"/>
      <c r="AI291" s="770"/>
      <c r="AJ291" s="609"/>
    </row>
    <row r="292" spans="2:36" ht="12.75" hidden="1" customHeight="1" x14ac:dyDescent="0.2">
      <c r="B292" s="645"/>
      <c r="C292" s="637"/>
      <c r="D292" s="625"/>
      <c r="E292" s="645"/>
      <c r="F292" s="645"/>
      <c r="G292" s="15"/>
      <c r="N292" s="6"/>
      <c r="O292" s="15"/>
      <c r="W292" s="6"/>
      <c r="X292" s="700"/>
      <c r="Y292" s="92"/>
      <c r="Z292" s="81"/>
      <c r="AA292" s="73"/>
      <c r="AB292" s="616"/>
      <c r="AC292" s="616"/>
      <c r="AD292" s="616"/>
      <c r="AE292" s="1069"/>
      <c r="AF292" s="714"/>
      <c r="AG292" s="251"/>
      <c r="AH292" s="252"/>
      <c r="AI292" s="770"/>
      <c r="AJ292" s="609"/>
    </row>
    <row r="293" spans="2:36" ht="21.75" hidden="1" customHeight="1" x14ac:dyDescent="0.2">
      <c r="B293" s="645"/>
      <c r="C293" s="637"/>
      <c r="D293" s="625"/>
      <c r="E293" s="645"/>
      <c r="F293" s="645"/>
      <c r="G293" s="13"/>
      <c r="H293" s="209"/>
      <c r="I293" s="209"/>
      <c r="J293" s="209"/>
      <c r="K293" s="264"/>
      <c r="L293" s="264"/>
      <c r="M293" s="264"/>
      <c r="N293" s="208"/>
      <c r="O293" s="207"/>
      <c r="P293" s="209"/>
      <c r="Q293" s="209"/>
      <c r="R293" s="209"/>
      <c r="S293" s="209"/>
      <c r="T293" s="209"/>
      <c r="U293" s="209"/>
      <c r="V293" s="209"/>
      <c r="W293" s="208"/>
      <c r="X293" s="700"/>
      <c r="Y293" s="92"/>
      <c r="Z293" s="483"/>
      <c r="AA293" s="471"/>
      <c r="AB293" s="616"/>
      <c r="AC293" s="616"/>
      <c r="AD293" s="616"/>
      <c r="AE293" s="1069"/>
      <c r="AF293" s="714"/>
      <c r="AG293" s="251"/>
      <c r="AH293" s="252"/>
      <c r="AI293" s="770"/>
      <c r="AJ293" s="609"/>
    </row>
    <row r="294" spans="2:36" s="228" customFormat="1" ht="67.5" x14ac:dyDescent="0.2">
      <c r="B294" s="973" t="s">
        <v>423</v>
      </c>
      <c r="C294" s="987" t="s">
        <v>565</v>
      </c>
      <c r="D294" s="988"/>
      <c r="E294" s="1164"/>
      <c r="F294" s="1109" t="s">
        <v>466</v>
      </c>
      <c r="G294" s="229"/>
      <c r="H294" s="1052" t="s">
        <v>297</v>
      </c>
      <c r="I294" s="1052"/>
      <c r="J294" s="1052"/>
      <c r="K294" s="271"/>
      <c r="L294" s="276" t="s">
        <v>431</v>
      </c>
      <c r="M294" s="276"/>
      <c r="N294" s="566" t="s">
        <v>299</v>
      </c>
      <c r="O294" s="111"/>
      <c r="P294" s="235"/>
      <c r="Q294" s="235"/>
      <c r="R294" s="235"/>
      <c r="S294" s="235"/>
      <c r="T294" s="235"/>
      <c r="U294" s="235"/>
      <c r="V294" s="235"/>
      <c r="W294" s="232"/>
      <c r="X294" s="480" t="s">
        <v>26</v>
      </c>
      <c r="Y294" s="486" t="s">
        <v>97</v>
      </c>
      <c r="Z294" s="687" t="s">
        <v>575</v>
      </c>
      <c r="AA294" s="688"/>
      <c r="AB294" s="720">
        <v>87130.3</v>
      </c>
      <c r="AC294" s="720">
        <v>87130.2</v>
      </c>
      <c r="AD294" s="720">
        <v>7237.7</v>
      </c>
      <c r="AE294" s="1096">
        <f>22377.9-1378.5-0.1-13919.1</f>
        <v>7080.2000000000025</v>
      </c>
      <c r="AF294" s="720">
        <f>23503.3-2244.5-0.2-13938.6</f>
        <v>7319.9999999999982</v>
      </c>
      <c r="AG294" s="797">
        <f>21445.9-14065.6</f>
        <v>7380.3000000000011</v>
      </c>
      <c r="AH294" s="798"/>
      <c r="AI294" s="1098"/>
      <c r="AJ294" s="1099"/>
    </row>
    <row r="295" spans="2:36" s="228" customFormat="1" ht="67.5" x14ac:dyDescent="0.2">
      <c r="B295" s="1118"/>
      <c r="C295" s="1162"/>
      <c r="D295" s="1163"/>
      <c r="E295" s="1165"/>
      <c r="F295" s="1110"/>
      <c r="G295" s="229"/>
      <c r="H295" s="229"/>
      <c r="I295" s="229"/>
      <c r="J295" s="229"/>
      <c r="K295" s="229"/>
      <c r="L295" s="229"/>
      <c r="M295" s="229"/>
      <c r="N295" s="560"/>
      <c r="O295" s="562"/>
      <c r="P295" s="229"/>
      <c r="Q295" s="229"/>
      <c r="R295" s="229"/>
      <c r="S295" s="229"/>
      <c r="T295" s="229"/>
      <c r="U295" s="229"/>
      <c r="V295" s="229"/>
      <c r="W295" s="233"/>
      <c r="X295" s="480" t="s">
        <v>488</v>
      </c>
      <c r="Y295" s="486" t="s">
        <v>97</v>
      </c>
      <c r="Z295" s="687" t="s">
        <v>588</v>
      </c>
      <c r="AA295" s="688"/>
      <c r="AB295" s="721"/>
      <c r="AC295" s="721"/>
      <c r="AD295" s="721"/>
      <c r="AE295" s="1097"/>
      <c r="AF295" s="721"/>
      <c r="AG295" s="757"/>
      <c r="AH295" s="758"/>
      <c r="AI295" s="715"/>
      <c r="AJ295" s="716"/>
    </row>
    <row r="296" spans="2:36" s="246" customFormat="1" ht="54" x14ac:dyDescent="0.2">
      <c r="B296" s="1118"/>
      <c r="C296" s="1162"/>
      <c r="D296" s="1163"/>
      <c r="E296" s="1165"/>
      <c r="F296" s="1110"/>
      <c r="G296" s="249"/>
      <c r="H296" s="249"/>
      <c r="I296" s="249"/>
      <c r="J296" s="249"/>
      <c r="K296" s="249"/>
      <c r="L296" s="249"/>
      <c r="M296" s="249"/>
      <c r="N296" s="560"/>
      <c r="O296" s="562"/>
      <c r="P296" s="249"/>
      <c r="Q296" s="249"/>
      <c r="R296" s="249"/>
      <c r="S296" s="249"/>
      <c r="T296" s="249"/>
      <c r="U296" s="249"/>
      <c r="V296" s="249"/>
      <c r="W296" s="250"/>
      <c r="X296" s="525" t="s">
        <v>35</v>
      </c>
      <c r="Y296" s="511" t="s">
        <v>97</v>
      </c>
      <c r="Z296" s="669" t="s">
        <v>575</v>
      </c>
      <c r="AA296" s="652"/>
      <c r="AB296" s="721"/>
      <c r="AC296" s="721"/>
      <c r="AD296" s="721"/>
      <c r="AE296" s="1097"/>
      <c r="AF296" s="721"/>
      <c r="AG296" s="757"/>
      <c r="AH296" s="758"/>
      <c r="AI296" s="715"/>
      <c r="AJ296" s="716"/>
    </row>
    <row r="297" spans="2:36" s="246" customFormat="1" ht="94.5" x14ac:dyDescent="0.2">
      <c r="B297" s="1118"/>
      <c r="C297" s="1162"/>
      <c r="D297" s="1163"/>
      <c r="E297" s="1165"/>
      <c r="F297" s="1110"/>
      <c r="G297" s="249"/>
      <c r="H297" s="249"/>
      <c r="I297" s="249"/>
      <c r="J297" s="249"/>
      <c r="K297" s="249"/>
      <c r="L297" s="249"/>
      <c r="M297" s="249"/>
      <c r="N297" s="561"/>
      <c r="O297" s="562"/>
      <c r="P297" s="249"/>
      <c r="Q297" s="249"/>
      <c r="R297" s="249"/>
      <c r="S297" s="249"/>
      <c r="T297" s="249"/>
      <c r="U297" s="249"/>
      <c r="V297" s="249"/>
      <c r="W297" s="250"/>
      <c r="X297" s="121" t="s">
        <v>489</v>
      </c>
      <c r="Y297" s="511" t="s">
        <v>97</v>
      </c>
      <c r="Z297" s="704" t="s">
        <v>587</v>
      </c>
      <c r="AA297" s="705"/>
      <c r="AB297" s="721"/>
      <c r="AC297" s="721"/>
      <c r="AD297" s="721"/>
      <c r="AE297" s="1097"/>
      <c r="AF297" s="721"/>
      <c r="AG297" s="757"/>
      <c r="AH297" s="758"/>
      <c r="AI297" s="715"/>
      <c r="AJ297" s="716"/>
    </row>
    <row r="298" spans="2:36" s="318" customFormat="1" ht="81" x14ac:dyDescent="0.2">
      <c r="B298" s="1118"/>
      <c r="C298" s="1162"/>
      <c r="D298" s="1163"/>
      <c r="E298" s="1165"/>
      <c r="F298" s="1110"/>
      <c r="G298" s="319"/>
      <c r="H298" s="319"/>
      <c r="I298" s="319"/>
      <c r="J298" s="319"/>
      <c r="K298" s="319"/>
      <c r="L298" s="319"/>
      <c r="M298" s="319"/>
      <c r="N298" s="319"/>
      <c r="O298" s="562"/>
      <c r="P298" s="319"/>
      <c r="Q298" s="319"/>
      <c r="R298" s="319"/>
      <c r="S298" s="319"/>
      <c r="T298" s="319"/>
      <c r="U298" s="319"/>
      <c r="V298" s="319"/>
      <c r="W298" s="320"/>
      <c r="X298" s="121" t="s">
        <v>449</v>
      </c>
      <c r="Y298" s="511" t="s">
        <v>97</v>
      </c>
      <c r="Z298" s="1054" t="s">
        <v>479</v>
      </c>
      <c r="AA298" s="1055"/>
      <c r="AB298" s="721"/>
      <c r="AC298" s="721"/>
      <c r="AD298" s="721"/>
      <c r="AE298" s="1097"/>
      <c r="AF298" s="721"/>
      <c r="AG298" s="757"/>
      <c r="AH298" s="758"/>
      <c r="AI298" s="715"/>
      <c r="AJ298" s="716"/>
    </row>
    <row r="299" spans="2:36" s="380" customFormat="1" ht="81" x14ac:dyDescent="0.2">
      <c r="B299" s="1118"/>
      <c r="C299" s="1162"/>
      <c r="D299" s="1163"/>
      <c r="E299" s="1165"/>
      <c r="F299" s="1110"/>
      <c r="G299" s="382"/>
      <c r="H299" s="382"/>
      <c r="I299" s="382"/>
      <c r="J299" s="382"/>
      <c r="K299" s="382"/>
      <c r="L299" s="382"/>
      <c r="M299" s="382"/>
      <c r="N299" s="382"/>
      <c r="O299" s="559"/>
      <c r="P299" s="382"/>
      <c r="Q299" s="382"/>
      <c r="R299" s="382"/>
      <c r="S299" s="382"/>
      <c r="T299" s="382"/>
      <c r="U299" s="382"/>
      <c r="V299" s="382"/>
      <c r="W299" s="381"/>
      <c r="X299" s="121" t="s">
        <v>450</v>
      </c>
      <c r="Y299" s="512" t="s">
        <v>97</v>
      </c>
      <c r="Z299" s="1054" t="s">
        <v>479</v>
      </c>
      <c r="AA299" s="1055"/>
      <c r="AB299" s="721"/>
      <c r="AC299" s="721"/>
      <c r="AD299" s="721"/>
      <c r="AE299" s="1097"/>
      <c r="AF299" s="721"/>
      <c r="AG299" s="757"/>
      <c r="AH299" s="758"/>
      <c r="AI299" s="715"/>
      <c r="AJ299" s="716"/>
    </row>
    <row r="300" spans="2:36" ht="52.5" customHeight="1" x14ac:dyDescent="0.2">
      <c r="B300" s="824" t="s">
        <v>134</v>
      </c>
      <c r="C300" s="1037" t="s">
        <v>569</v>
      </c>
      <c r="D300" s="1026"/>
      <c r="E300" s="606" t="s">
        <v>228</v>
      </c>
      <c r="F300" s="1056" t="s">
        <v>465</v>
      </c>
      <c r="G300" s="59"/>
      <c r="H300" s="1052" t="s">
        <v>297</v>
      </c>
      <c r="I300" s="1052"/>
      <c r="J300" s="1052"/>
      <c r="K300" s="271"/>
      <c r="L300" s="276" t="s">
        <v>431</v>
      </c>
      <c r="M300" s="276"/>
      <c r="N300" s="270" t="s">
        <v>299</v>
      </c>
      <c r="O300" s="565"/>
      <c r="P300" s="258"/>
      <c r="Q300" s="258"/>
      <c r="R300" s="258"/>
      <c r="S300" s="258"/>
      <c r="T300" s="258"/>
      <c r="U300" s="258"/>
      <c r="V300" s="258"/>
      <c r="W300" s="253"/>
      <c r="X300" s="481" t="s">
        <v>413</v>
      </c>
      <c r="Y300" s="480" t="s">
        <v>289</v>
      </c>
      <c r="Z300" s="589" t="s">
        <v>468</v>
      </c>
      <c r="AA300" s="590"/>
      <c r="AB300" s="1019">
        <v>53080.5</v>
      </c>
      <c r="AC300" s="615">
        <v>52537</v>
      </c>
      <c r="AD300" s="615">
        <v>20953.900000000001</v>
      </c>
      <c r="AE300" s="615">
        <f>26485.1</f>
        <v>26485.1</v>
      </c>
      <c r="AF300" s="615">
        <f>26485.1</f>
        <v>26485.1</v>
      </c>
      <c r="AG300" s="615">
        <f>26485.1</f>
        <v>26485.1</v>
      </c>
      <c r="AH300" s="1021"/>
      <c r="AI300" s="619"/>
      <c r="AJ300" s="1009"/>
    </row>
    <row r="301" spans="2:36" ht="40.5" x14ac:dyDescent="0.25">
      <c r="B301" s="1036"/>
      <c r="C301" s="1038"/>
      <c r="D301" s="612"/>
      <c r="E301" s="1108"/>
      <c r="F301" s="1057"/>
      <c r="G301" s="193"/>
      <c r="H301" s="218"/>
      <c r="I301" s="218"/>
      <c r="J301" s="218"/>
      <c r="K301" s="218"/>
      <c r="L301" s="218"/>
      <c r="M301" s="218"/>
      <c r="N301" s="217"/>
      <c r="O301" s="33"/>
      <c r="P301" s="218"/>
      <c r="Q301" s="218"/>
      <c r="R301" s="218"/>
      <c r="S301" s="218"/>
      <c r="T301" s="218"/>
      <c r="U301" s="218"/>
      <c r="V301" s="218"/>
      <c r="W301" s="217"/>
      <c r="X301" s="511" t="s">
        <v>23</v>
      </c>
      <c r="Y301" s="511" t="s">
        <v>289</v>
      </c>
      <c r="Z301" s="669" t="s">
        <v>468</v>
      </c>
      <c r="AA301" s="822"/>
      <c r="AB301" s="1011"/>
      <c r="AC301" s="1011"/>
      <c r="AD301" s="1011"/>
      <c r="AE301" s="1011"/>
      <c r="AF301" s="1011"/>
      <c r="AG301" s="1022"/>
      <c r="AH301" s="1023"/>
      <c r="AI301" s="1010"/>
      <c r="AJ301" s="1009"/>
    </row>
    <row r="302" spans="2:36" ht="40.5" x14ac:dyDescent="0.25">
      <c r="B302" s="1036"/>
      <c r="C302" s="1038"/>
      <c r="D302" s="612"/>
      <c r="E302" s="1108"/>
      <c r="F302" s="1057"/>
      <c r="G302" s="193"/>
      <c r="H302" s="218"/>
      <c r="I302" s="218"/>
      <c r="J302" s="218"/>
      <c r="K302" s="218"/>
      <c r="L302" s="218"/>
      <c r="M302" s="218"/>
      <c r="N302" s="217"/>
      <c r="O302" s="33"/>
      <c r="P302" s="218"/>
      <c r="Q302" s="218"/>
      <c r="R302" s="218"/>
      <c r="S302" s="218"/>
      <c r="T302" s="218"/>
      <c r="U302" s="218"/>
      <c r="V302" s="218"/>
      <c r="W302" s="217"/>
      <c r="X302" s="486" t="s">
        <v>229</v>
      </c>
      <c r="Y302" s="507" t="s">
        <v>159</v>
      </c>
      <c r="Z302" s="702" t="s">
        <v>315</v>
      </c>
      <c r="AA302" s="585"/>
      <c r="AB302" s="1011"/>
      <c r="AC302" s="1011"/>
      <c r="AD302" s="1011"/>
      <c r="AE302" s="1011"/>
      <c r="AF302" s="1011"/>
      <c r="AG302" s="1022"/>
      <c r="AH302" s="1023"/>
      <c r="AI302" s="1010"/>
      <c r="AJ302" s="1009"/>
    </row>
    <row r="303" spans="2:36" ht="13.5" x14ac:dyDescent="0.25">
      <c r="B303" s="1036"/>
      <c r="C303" s="1038"/>
      <c r="D303" s="612"/>
      <c r="E303" s="1108"/>
      <c r="F303" s="1057"/>
      <c r="G303" s="193"/>
      <c r="H303" s="218"/>
      <c r="I303" s="218"/>
      <c r="J303" s="218"/>
      <c r="K303" s="218"/>
      <c r="L303" s="218"/>
      <c r="M303" s="218"/>
      <c r="N303" s="217"/>
      <c r="O303" s="33"/>
      <c r="P303" s="218"/>
      <c r="Q303" s="218"/>
      <c r="R303" s="218"/>
      <c r="S303" s="218"/>
      <c r="T303" s="218"/>
      <c r="U303" s="218"/>
      <c r="V303" s="218"/>
      <c r="W303" s="217"/>
      <c r="X303" s="206"/>
      <c r="Y303" s="480"/>
      <c r="Z303" s="1018"/>
      <c r="AA303" s="1018"/>
      <c r="AB303" s="1011"/>
      <c r="AC303" s="1011"/>
      <c r="AD303" s="1011"/>
      <c r="AE303" s="1011"/>
      <c r="AF303" s="1011"/>
      <c r="AG303" s="1022"/>
      <c r="AH303" s="1023"/>
      <c r="AI303" s="1010"/>
      <c r="AJ303" s="1009"/>
    </row>
    <row r="304" spans="2:36" s="205" customFormat="1" ht="67.5" x14ac:dyDescent="0.25">
      <c r="B304" s="1036"/>
      <c r="C304" s="1038"/>
      <c r="D304" s="612"/>
      <c r="E304" s="1108"/>
      <c r="F304" s="1057"/>
      <c r="G304" s="193"/>
      <c r="H304" s="218"/>
      <c r="I304" s="218"/>
      <c r="J304" s="218"/>
      <c r="K304" s="218"/>
      <c r="L304" s="218"/>
      <c r="M304" s="218"/>
      <c r="N304" s="217"/>
      <c r="O304" s="33"/>
      <c r="P304" s="218"/>
      <c r="Q304" s="218"/>
      <c r="R304" s="218"/>
      <c r="S304" s="218"/>
      <c r="T304" s="218"/>
      <c r="U304" s="218"/>
      <c r="V304" s="218"/>
      <c r="W304" s="217"/>
      <c r="X304" s="326" t="s">
        <v>452</v>
      </c>
      <c r="Y304" s="480" t="s">
        <v>159</v>
      </c>
      <c r="Z304" s="1018" t="s">
        <v>451</v>
      </c>
      <c r="AA304" s="1018"/>
      <c r="AB304" s="1011"/>
      <c r="AC304" s="1011"/>
      <c r="AD304" s="1011"/>
      <c r="AE304" s="1011"/>
      <c r="AF304" s="1011"/>
      <c r="AG304" s="1022"/>
      <c r="AH304" s="1023"/>
      <c r="AI304" s="1010"/>
      <c r="AJ304" s="1009"/>
    </row>
    <row r="305" spans="2:36" ht="40.5" x14ac:dyDescent="0.25">
      <c r="B305" s="1036"/>
      <c r="C305" s="1039"/>
      <c r="D305" s="1040"/>
      <c r="E305" s="1108"/>
      <c r="F305" s="1057"/>
      <c r="G305" s="193"/>
      <c r="H305" s="218"/>
      <c r="I305" s="218"/>
      <c r="J305" s="218"/>
      <c r="K305" s="218"/>
      <c r="L305" s="218"/>
      <c r="M305" s="218"/>
      <c r="N305" s="217"/>
      <c r="O305" s="33"/>
      <c r="P305" s="218"/>
      <c r="Q305" s="218"/>
      <c r="R305" s="218"/>
      <c r="S305" s="218"/>
      <c r="T305" s="218"/>
      <c r="U305" s="218"/>
      <c r="V305" s="218"/>
      <c r="W305" s="193"/>
      <c r="X305" s="275" t="s">
        <v>456</v>
      </c>
      <c r="Y305" s="82" t="s">
        <v>97</v>
      </c>
      <c r="Z305" s="1014" t="s">
        <v>469</v>
      </c>
      <c r="AA305" s="1015"/>
      <c r="AB305" s="1020"/>
      <c r="AC305" s="1011"/>
      <c r="AD305" s="1011"/>
      <c r="AE305" s="1011"/>
      <c r="AF305" s="1011"/>
      <c r="AG305" s="1022"/>
      <c r="AH305" s="1023"/>
      <c r="AI305" s="1010"/>
      <c r="AJ305" s="1009"/>
    </row>
    <row r="306" spans="2:36" s="228" customFormat="1" ht="68.25" customHeight="1" x14ac:dyDescent="0.25">
      <c r="B306" s="973" t="s">
        <v>422</v>
      </c>
      <c r="C306" s="987" t="s">
        <v>566</v>
      </c>
      <c r="D306" s="988"/>
      <c r="E306" s="1107"/>
      <c r="F306" s="1109" t="s">
        <v>306</v>
      </c>
      <c r="G306" s="230"/>
      <c r="H306" s="1052" t="s">
        <v>297</v>
      </c>
      <c r="I306" s="1052"/>
      <c r="J306" s="1052"/>
      <c r="K306" s="271"/>
      <c r="L306" s="276" t="s">
        <v>431</v>
      </c>
      <c r="M306" s="276"/>
      <c r="N306" s="270" t="s">
        <v>299</v>
      </c>
      <c r="O306" s="258"/>
      <c r="P306" s="257"/>
      <c r="Q306" s="257"/>
      <c r="R306" s="257"/>
      <c r="S306" s="257"/>
      <c r="T306" s="257"/>
      <c r="U306" s="257"/>
      <c r="V306" s="257"/>
      <c r="W306" s="253"/>
      <c r="X306" s="468" t="s">
        <v>26</v>
      </c>
      <c r="Y306" s="512" t="s">
        <v>97</v>
      </c>
      <c r="Z306" s="717" t="s">
        <v>468</v>
      </c>
      <c r="AA306" s="1026"/>
      <c r="AB306" s="720">
        <v>165961.5</v>
      </c>
      <c r="AC306" s="1102">
        <v>160950</v>
      </c>
      <c r="AD306" s="1012">
        <v>288404.2</v>
      </c>
      <c r="AE306" s="1065">
        <f>73859.3-52599.2+69218.9</f>
        <v>90479</v>
      </c>
      <c r="AF306" s="720">
        <f>3900</f>
        <v>3900</v>
      </c>
      <c r="AG306" s="797">
        <v>0</v>
      </c>
      <c r="AH306" s="798"/>
      <c r="AI306" s="597"/>
      <c r="AJ306" s="598"/>
    </row>
    <row r="307" spans="2:36" s="386" customFormat="1" ht="69" customHeight="1" x14ac:dyDescent="0.25">
      <c r="B307" s="1118"/>
      <c r="C307" s="1162"/>
      <c r="D307" s="1163"/>
      <c r="E307" s="1107"/>
      <c r="F307" s="1110"/>
      <c r="G307" s="388"/>
      <c r="H307" s="389"/>
      <c r="I307" s="389"/>
      <c r="J307" s="389"/>
      <c r="K307" s="387"/>
      <c r="L307" s="340"/>
      <c r="M307" s="340"/>
      <c r="N307" s="254"/>
      <c r="O307" s="458"/>
      <c r="P307" s="459"/>
      <c r="Q307" s="459"/>
      <c r="R307" s="459"/>
      <c r="S307" s="459"/>
      <c r="T307" s="459"/>
      <c r="U307" s="459"/>
      <c r="V307" s="459"/>
      <c r="W307" s="460"/>
      <c r="X307" s="542" t="s">
        <v>499</v>
      </c>
      <c r="Y307" s="480" t="s">
        <v>97</v>
      </c>
      <c r="Z307" s="946" t="s">
        <v>500</v>
      </c>
      <c r="AA307" s="946"/>
      <c r="AB307" s="721"/>
      <c r="AC307" s="1103"/>
      <c r="AD307" s="983"/>
      <c r="AE307" s="1066"/>
      <c r="AF307" s="721"/>
      <c r="AG307" s="757"/>
      <c r="AH307" s="758"/>
      <c r="AI307" s="723"/>
      <c r="AJ307" s="724"/>
    </row>
    <row r="308" spans="2:36" s="403" customFormat="1" ht="66.75" customHeight="1" x14ac:dyDescent="0.25">
      <c r="B308" s="1118"/>
      <c r="C308" s="1162"/>
      <c r="D308" s="1163"/>
      <c r="E308" s="1107"/>
      <c r="F308" s="1110"/>
      <c r="G308" s="407"/>
      <c r="H308" s="406"/>
      <c r="I308" s="406"/>
      <c r="J308" s="406"/>
      <c r="K308" s="405"/>
      <c r="L308" s="340"/>
      <c r="M308" s="340"/>
      <c r="N308" s="404"/>
      <c r="O308" s="452"/>
      <c r="P308" s="278"/>
      <c r="Q308" s="278"/>
      <c r="R308" s="278"/>
      <c r="S308" s="278"/>
      <c r="T308" s="278"/>
      <c r="U308" s="278"/>
      <c r="V308" s="278"/>
      <c r="W308" s="452"/>
      <c r="X308" s="542" t="s">
        <v>498</v>
      </c>
      <c r="Y308" s="558" t="s">
        <v>97</v>
      </c>
      <c r="Z308" s="1105" t="s">
        <v>497</v>
      </c>
      <c r="AA308" s="858"/>
      <c r="AB308" s="721"/>
      <c r="AC308" s="1103"/>
      <c r="AD308" s="983"/>
      <c r="AE308" s="1066"/>
      <c r="AF308" s="721"/>
      <c r="AG308" s="757"/>
      <c r="AH308" s="758"/>
      <c r="AI308" s="723"/>
      <c r="AJ308" s="724"/>
    </row>
    <row r="309" spans="2:36" s="543" customFormat="1" ht="66.75" customHeight="1" x14ac:dyDescent="0.25">
      <c r="B309" s="1118"/>
      <c r="C309" s="1162"/>
      <c r="D309" s="1163"/>
      <c r="E309" s="1107"/>
      <c r="F309" s="1110"/>
      <c r="G309" s="557"/>
      <c r="H309" s="556"/>
      <c r="I309" s="556"/>
      <c r="J309" s="556"/>
      <c r="K309" s="553"/>
      <c r="L309" s="340"/>
      <c r="M309" s="340"/>
      <c r="N309" s="550"/>
      <c r="O309" s="557"/>
      <c r="P309" s="278"/>
      <c r="Q309" s="278"/>
      <c r="R309" s="278"/>
      <c r="S309" s="278"/>
      <c r="T309" s="278"/>
      <c r="U309" s="278"/>
      <c r="V309" s="278"/>
      <c r="W309" s="557"/>
      <c r="X309" s="542" t="s">
        <v>584</v>
      </c>
      <c r="Y309" s="535" t="s">
        <v>97</v>
      </c>
      <c r="Z309" s="1105" t="s">
        <v>583</v>
      </c>
      <c r="AA309" s="858"/>
      <c r="AB309" s="721"/>
      <c r="AC309" s="1103"/>
      <c r="AD309" s="983"/>
      <c r="AE309" s="1066"/>
      <c r="AF309" s="721"/>
      <c r="AG309" s="757"/>
      <c r="AH309" s="758"/>
      <c r="AI309" s="723"/>
      <c r="AJ309" s="724"/>
    </row>
    <row r="310" spans="2:36" s="228" customFormat="1" ht="94.5" x14ac:dyDescent="0.25">
      <c r="B310" s="974"/>
      <c r="C310" s="989"/>
      <c r="D310" s="990"/>
      <c r="E310" s="1107"/>
      <c r="F310" s="1110"/>
      <c r="G310" s="230"/>
      <c r="H310" s="218"/>
      <c r="I310" s="218"/>
      <c r="J310" s="218"/>
      <c r="K310" s="218"/>
      <c r="L310" s="218"/>
      <c r="M310" s="218"/>
      <c r="N310" s="230"/>
      <c r="O310" s="452"/>
      <c r="P310" s="461"/>
      <c r="Q310" s="461"/>
      <c r="R310" s="461"/>
      <c r="S310" s="461"/>
      <c r="T310" s="461"/>
      <c r="U310" s="461"/>
      <c r="V310" s="461"/>
      <c r="W310" s="462"/>
      <c r="X310" s="480" t="s">
        <v>484</v>
      </c>
      <c r="Y310" s="473" t="s">
        <v>97</v>
      </c>
      <c r="Z310" s="589" t="s">
        <v>425</v>
      </c>
      <c r="AA310" s="590"/>
      <c r="AB310" s="722"/>
      <c r="AC310" s="1104"/>
      <c r="AD310" s="1013"/>
      <c r="AE310" s="1067"/>
      <c r="AF310" s="722"/>
      <c r="AG310" s="799"/>
      <c r="AH310" s="800"/>
      <c r="AI310" s="599"/>
      <c r="AJ310" s="600"/>
    </row>
    <row r="311" spans="2:36" ht="152.25" hidden="1" customHeight="1" x14ac:dyDescent="0.2">
      <c r="B311" s="219"/>
      <c r="C311" s="1031"/>
      <c r="D311" s="1032"/>
      <c r="E311" s="219"/>
      <c r="F311" s="219"/>
      <c r="G311" s="220"/>
      <c r="H311" s="277"/>
      <c r="I311" s="277"/>
      <c r="J311" s="277"/>
      <c r="K311" s="277"/>
      <c r="L311" s="277"/>
      <c r="M311" s="277"/>
      <c r="N311" s="267"/>
      <c r="O311" s="220"/>
      <c r="P311" s="221"/>
      <c r="Q311" s="221"/>
      <c r="R311" s="221"/>
      <c r="S311" s="221"/>
      <c r="T311" s="221"/>
      <c r="U311" s="221"/>
      <c r="V311" s="221"/>
      <c r="W311" s="221"/>
      <c r="X311" s="49"/>
      <c r="Y311" s="49"/>
      <c r="Z311" s="50"/>
      <c r="AA311" s="489"/>
      <c r="AB311" s="223"/>
      <c r="AC311" s="223"/>
      <c r="AD311" s="223"/>
      <c r="AE311" s="223"/>
      <c r="AF311" s="223"/>
      <c r="AG311" s="1033"/>
      <c r="AH311" s="1034"/>
      <c r="AI311" s="1031"/>
      <c r="AJ311" s="1032"/>
    </row>
    <row r="312" spans="2:36" ht="55.5" customHeight="1" x14ac:dyDescent="0.2">
      <c r="B312" s="636" t="s">
        <v>34</v>
      </c>
      <c r="C312" s="636" t="s">
        <v>567</v>
      </c>
      <c r="D312" s="1044"/>
      <c r="E312" s="636" t="s">
        <v>231</v>
      </c>
      <c r="F312" s="636" t="s">
        <v>477</v>
      </c>
      <c r="G312" s="224"/>
      <c r="H312" s="1052" t="s">
        <v>297</v>
      </c>
      <c r="I312" s="1052"/>
      <c r="J312" s="1052"/>
      <c r="K312" s="271"/>
      <c r="L312" s="276" t="s">
        <v>431</v>
      </c>
      <c r="M312" s="276"/>
      <c r="N312" s="270" t="s">
        <v>299</v>
      </c>
      <c r="O312" s="225"/>
      <c r="P312" s="225"/>
      <c r="Q312" s="225"/>
      <c r="R312" s="225"/>
      <c r="S312" s="225"/>
      <c r="T312" s="225"/>
      <c r="U312" s="225"/>
      <c r="V312" s="225"/>
      <c r="W312" s="225"/>
      <c r="X312" s="486" t="s">
        <v>33</v>
      </c>
      <c r="Y312" s="486" t="s">
        <v>97</v>
      </c>
      <c r="Z312" s="939" t="s">
        <v>575</v>
      </c>
      <c r="AA312" s="940"/>
      <c r="AB312" s="638">
        <v>49698.7</v>
      </c>
      <c r="AC312" s="638">
        <v>49077.2</v>
      </c>
      <c r="AD312" s="638">
        <v>53958.8</v>
      </c>
      <c r="AE312" s="638">
        <f>8716.3+195.4</f>
        <v>8911.6999999999989</v>
      </c>
      <c r="AF312" s="638">
        <f>12671.3-109.9+0.1</f>
        <v>12561.5</v>
      </c>
      <c r="AG312" s="638">
        <v>355</v>
      </c>
      <c r="AH312" s="1007"/>
      <c r="AI312" s="636"/>
      <c r="AJ312" s="1044"/>
    </row>
    <row r="313" spans="2:36" s="335" customFormat="1" ht="39.75" customHeight="1" x14ac:dyDescent="0.25">
      <c r="B313" s="653"/>
      <c r="C313" s="676"/>
      <c r="D313" s="1030"/>
      <c r="E313" s="653"/>
      <c r="F313" s="653"/>
      <c r="G313" s="339"/>
      <c r="H313" s="338"/>
      <c r="I313" s="338"/>
      <c r="J313" s="338"/>
      <c r="K313" s="336"/>
      <c r="L313" s="340"/>
      <c r="M313" s="340"/>
      <c r="N313" s="337"/>
      <c r="O313" s="277"/>
      <c r="P313" s="277"/>
      <c r="Q313" s="277"/>
      <c r="R313" s="277"/>
      <c r="S313" s="277"/>
      <c r="T313" s="277"/>
      <c r="U313" s="277"/>
      <c r="V313" s="277"/>
      <c r="W313" s="277"/>
      <c r="X313" s="480" t="s">
        <v>39</v>
      </c>
      <c r="Y313" s="82" t="s">
        <v>97</v>
      </c>
      <c r="Z313" s="1014" t="s">
        <v>577</v>
      </c>
      <c r="AA313" s="1015"/>
      <c r="AB313" s="641"/>
      <c r="AC313" s="641"/>
      <c r="AD313" s="641"/>
      <c r="AE313" s="641"/>
      <c r="AF313" s="641"/>
      <c r="AG313" s="937"/>
      <c r="AH313" s="1008"/>
      <c r="AI313" s="676"/>
      <c r="AJ313" s="1030"/>
    </row>
    <row r="314" spans="2:36" s="347" customFormat="1" ht="94.5" x14ac:dyDescent="0.2">
      <c r="B314" s="653"/>
      <c r="C314" s="676"/>
      <c r="D314" s="1030"/>
      <c r="E314" s="653"/>
      <c r="F314" s="653"/>
      <c r="G314" s="361"/>
      <c r="H314" s="371"/>
      <c r="I314" s="371"/>
      <c r="J314" s="371"/>
      <c r="K314" s="366"/>
      <c r="L314" s="340"/>
      <c r="M314" s="340"/>
      <c r="N314" s="372"/>
      <c r="O314" s="277"/>
      <c r="P314" s="277"/>
      <c r="Q314" s="277"/>
      <c r="R314" s="277"/>
      <c r="S314" s="277"/>
      <c r="T314" s="277"/>
      <c r="U314" s="277"/>
      <c r="V314" s="277"/>
      <c r="W314" s="277"/>
      <c r="X314" s="484" t="s">
        <v>483</v>
      </c>
      <c r="Y314" s="484" t="s">
        <v>97</v>
      </c>
      <c r="Z314" s="667" t="s">
        <v>471</v>
      </c>
      <c r="AA314" s="795"/>
      <c r="AB314" s="641"/>
      <c r="AC314" s="641"/>
      <c r="AD314" s="641"/>
      <c r="AE314" s="641"/>
      <c r="AF314" s="641"/>
      <c r="AG314" s="937"/>
      <c r="AH314" s="1008"/>
      <c r="AI314" s="676"/>
      <c r="AJ314" s="1030"/>
    </row>
    <row r="315" spans="2:36" s="409" customFormat="1" ht="53.25" customHeight="1" x14ac:dyDescent="0.2">
      <c r="B315" s="443" t="s">
        <v>568</v>
      </c>
      <c r="C315" s="849" t="s">
        <v>506</v>
      </c>
      <c r="D315" s="1053"/>
      <c r="E315" s="431" t="s">
        <v>507</v>
      </c>
      <c r="F315" s="431" t="s">
        <v>507</v>
      </c>
      <c r="G315" s="432"/>
      <c r="H315" s="433"/>
      <c r="I315" s="433"/>
      <c r="J315" s="433"/>
      <c r="K315" s="434"/>
      <c r="L315" s="435"/>
      <c r="M315" s="435"/>
      <c r="N315" s="436"/>
      <c r="O315" s="437"/>
      <c r="P315" s="437"/>
      <c r="Q315" s="437"/>
      <c r="R315" s="437"/>
      <c r="S315" s="437"/>
      <c r="T315" s="437"/>
      <c r="U315" s="437"/>
      <c r="V315" s="437"/>
      <c r="W315" s="437"/>
      <c r="X315" s="438"/>
      <c r="Y315" s="327"/>
      <c r="Z315" s="411"/>
      <c r="AA315" s="411"/>
      <c r="AB315" s="442" t="s">
        <v>507</v>
      </c>
      <c r="AC315" s="442" t="s">
        <v>507</v>
      </c>
      <c r="AD315" s="442" t="s">
        <v>507</v>
      </c>
      <c r="AE315" s="442" t="s">
        <v>507</v>
      </c>
      <c r="AF315" s="439">
        <v>54200</v>
      </c>
      <c r="AG315" s="1024">
        <v>152800.9</v>
      </c>
      <c r="AH315" s="1025"/>
      <c r="AI315" s="430"/>
      <c r="AJ315" s="440"/>
    </row>
    <row r="316" spans="2:36" ht="12.75" customHeight="1" x14ac:dyDescent="0.2">
      <c r="B316" s="410"/>
      <c r="C316" s="619" t="s">
        <v>232</v>
      </c>
      <c r="D316" s="1030"/>
      <c r="E316" s="647" t="s">
        <v>233</v>
      </c>
      <c r="F316" s="647"/>
      <c r="G316" s="361"/>
      <c r="H316" s="277"/>
      <c r="I316" s="277"/>
      <c r="J316" s="277"/>
      <c r="K316" s="277"/>
      <c r="L316" s="277"/>
      <c r="M316" s="277"/>
      <c r="N316" s="412"/>
      <c r="O316" s="361"/>
      <c r="P316" s="277"/>
      <c r="Q316" s="277"/>
      <c r="R316" s="277"/>
      <c r="S316" s="277"/>
      <c r="T316" s="277"/>
      <c r="U316" s="277"/>
      <c r="V316" s="277"/>
      <c r="W316" s="412"/>
      <c r="X316" s="361"/>
      <c r="Y316" s="277"/>
      <c r="Z316" s="277"/>
      <c r="AA316" s="412"/>
      <c r="AB316" s="1028">
        <f>AB15+AB203+AB276+AB202</f>
        <v>2075979.8000000003</v>
      </c>
      <c r="AC316" s="1028">
        <f>AC15+AC203+AC276+AC202</f>
        <v>2027687.7</v>
      </c>
      <c r="AD316" s="1028">
        <f>AD15+AD203+AD276+AD202</f>
        <v>2271756.2000000002</v>
      </c>
      <c r="AE316" s="1028">
        <f>AE15+AE203+AE276</f>
        <v>2075698.7999999998</v>
      </c>
      <c r="AF316" s="1028">
        <f>AF15+AF203+AF276</f>
        <v>2022830.7999999998</v>
      </c>
      <c r="AG316" s="1003">
        <f>AG15+AG203+AG276</f>
        <v>1927963.2000000002</v>
      </c>
      <c r="AH316" s="1004"/>
      <c r="AI316" s="647"/>
      <c r="AJ316" s="1030"/>
    </row>
    <row r="317" spans="2:36" ht="12.75" customHeight="1" x14ac:dyDescent="0.2">
      <c r="B317" s="368"/>
      <c r="C317" s="1051"/>
      <c r="D317" s="1032"/>
      <c r="E317" s="1035"/>
      <c r="F317" s="1035"/>
      <c r="G317" s="220"/>
      <c r="H317" s="221"/>
      <c r="I317" s="221"/>
      <c r="J317" s="221"/>
      <c r="K317" s="221"/>
      <c r="L317" s="221"/>
      <c r="M317" s="221"/>
      <c r="N317" s="222"/>
      <c r="O317" s="220"/>
      <c r="P317" s="221"/>
      <c r="Q317" s="221"/>
      <c r="R317" s="221"/>
      <c r="S317" s="221"/>
      <c r="T317" s="221"/>
      <c r="U317" s="221"/>
      <c r="V317" s="221"/>
      <c r="W317" s="222"/>
      <c r="X317" s="220"/>
      <c r="Y317" s="221"/>
      <c r="Z317" s="221"/>
      <c r="AA317" s="222"/>
      <c r="AB317" s="1029"/>
      <c r="AC317" s="1029"/>
      <c r="AD317" s="1029"/>
      <c r="AE317" s="1029"/>
      <c r="AF317" s="1029"/>
      <c r="AG317" s="1005"/>
      <c r="AH317" s="1006"/>
      <c r="AI317" s="1031"/>
      <c r="AJ317" s="1032"/>
    </row>
    <row r="318" spans="2:36" ht="409.6" hidden="1" customHeight="1" x14ac:dyDescent="0.2"/>
    <row r="319" spans="2:36" ht="15.75" customHeight="1" x14ac:dyDescent="0.25">
      <c r="B319" s="1158" t="s">
        <v>585</v>
      </c>
      <c r="C319" s="1158"/>
      <c r="D319" s="1158"/>
      <c r="E319" s="1158"/>
      <c r="F319" s="1158"/>
      <c r="G319" s="1158"/>
      <c r="H319" s="1158"/>
      <c r="I319" s="1158"/>
      <c r="J319" s="1158"/>
      <c r="K319" s="1158"/>
      <c r="L319" s="1158"/>
      <c r="M319" s="1158"/>
      <c r="N319" s="1158"/>
      <c r="O319" s="1158"/>
      <c r="P319" s="1158"/>
      <c r="Q319" s="1158"/>
      <c r="R319" s="1158"/>
      <c r="S319" s="1158"/>
      <c r="T319" s="1158"/>
      <c r="U319" s="1158"/>
      <c r="V319" s="1158"/>
      <c r="W319" s="1158"/>
      <c r="X319" s="1158"/>
      <c r="Y319" s="378"/>
      <c r="Z319" s="378"/>
      <c r="AD319" s="122"/>
      <c r="AE319" s="576" t="s">
        <v>586</v>
      </c>
      <c r="AF319" s="576"/>
      <c r="AG319" s="576"/>
      <c r="AH319" s="576"/>
      <c r="AI319" s="576"/>
      <c r="AJ319" s="576"/>
    </row>
    <row r="320" spans="2:36" ht="15.75" customHeight="1" x14ac:dyDescent="0.25">
      <c r="B320" s="385" t="s">
        <v>501</v>
      </c>
      <c r="C320" s="385"/>
      <c r="D320" s="385"/>
      <c r="E320" s="385"/>
      <c r="F320" s="385"/>
      <c r="G320" s="377"/>
      <c r="H320" s="377"/>
      <c r="I320" s="40"/>
      <c r="J320" s="40"/>
      <c r="K320" s="40"/>
      <c r="L320" s="40"/>
      <c r="M320" s="40"/>
      <c r="N320" s="40"/>
      <c r="O320" s="40"/>
      <c r="P320" s="40"/>
      <c r="Q320" s="40"/>
      <c r="R320" s="40"/>
      <c r="S320" s="40"/>
      <c r="T320" s="40"/>
      <c r="U320" s="40"/>
      <c r="V320" s="40"/>
      <c r="W320" s="40"/>
      <c r="X320" s="40"/>
      <c r="AB320" s="122"/>
      <c r="AC320" s="122"/>
    </row>
    <row r="322" spans="4:34" x14ac:dyDescent="0.2">
      <c r="AH322" s="441"/>
    </row>
    <row r="324" spans="4:34" x14ac:dyDescent="0.2">
      <c r="AF324" s="122"/>
    </row>
    <row r="327" spans="4:34" x14ac:dyDescent="0.2">
      <c r="D327" t="s">
        <v>160</v>
      </c>
    </row>
  </sheetData>
  <mergeCells count="1335">
    <mergeCell ref="B319:X319"/>
    <mergeCell ref="Z175:AA175"/>
    <mergeCell ref="Z256:AA256"/>
    <mergeCell ref="Z259:AA259"/>
    <mergeCell ref="B273:B274"/>
    <mergeCell ref="E273:E274"/>
    <mergeCell ref="F273:F274"/>
    <mergeCell ref="C273:D274"/>
    <mergeCell ref="H273:J274"/>
    <mergeCell ref="L273:L274"/>
    <mergeCell ref="N273:N274"/>
    <mergeCell ref="O273:T274"/>
    <mergeCell ref="U273:U274"/>
    <mergeCell ref="V273:W274"/>
    <mergeCell ref="Z274:AA274"/>
    <mergeCell ref="B294:B299"/>
    <mergeCell ref="C294:D299"/>
    <mergeCell ref="E294:E299"/>
    <mergeCell ref="F294:F299"/>
    <mergeCell ref="Z294:AA294"/>
    <mergeCell ref="Z295:AA295"/>
    <mergeCell ref="Z299:AA299"/>
    <mergeCell ref="C306:D310"/>
    <mergeCell ref="B306:B310"/>
    <mergeCell ref="F268:F269"/>
    <mergeCell ref="O257:T257"/>
    <mergeCell ref="V257:W257"/>
    <mergeCell ref="H246:K246"/>
    <mergeCell ref="B253:B256"/>
    <mergeCell ref="C262:D263"/>
    <mergeCell ref="C232:D233"/>
    <mergeCell ref="C196:D201"/>
    <mergeCell ref="B59:B64"/>
    <mergeCell ref="E59:E64"/>
    <mergeCell ref="F59:F64"/>
    <mergeCell ref="C59:D64"/>
    <mergeCell ref="E234:E239"/>
    <mergeCell ref="Z216:AA216"/>
    <mergeCell ref="Z187:AA187"/>
    <mergeCell ref="Z224:AA224"/>
    <mergeCell ref="Z233:AA233"/>
    <mergeCell ref="O241:T241"/>
    <mergeCell ref="V230:W231"/>
    <mergeCell ref="Z229:AA229"/>
    <mergeCell ref="Y249:Y251"/>
    <mergeCell ref="Z153:AA153"/>
    <mergeCell ref="Z164:AA164"/>
    <mergeCell ref="E180:E188"/>
    <mergeCell ref="Z185:AA185"/>
    <mergeCell ref="H59:I59"/>
    <mergeCell ref="N237:N238"/>
    <mergeCell ref="H234:I234"/>
    <mergeCell ref="B115:B118"/>
    <mergeCell ref="B243:B244"/>
    <mergeCell ref="B241:B242"/>
    <mergeCell ref="B234:B239"/>
    <mergeCell ref="B196:B201"/>
    <mergeCell ref="B189:B195"/>
    <mergeCell ref="B203:B204"/>
    <mergeCell ref="B205:B208"/>
    <mergeCell ref="X202:AA202"/>
    <mergeCell ref="Z205:AA205"/>
    <mergeCell ref="Z140:AA140"/>
    <mergeCell ref="C243:D244"/>
    <mergeCell ref="C189:D195"/>
    <mergeCell ref="E189:E195"/>
    <mergeCell ref="H200:K201"/>
    <mergeCell ref="C203:D204"/>
    <mergeCell ref="C205:D208"/>
    <mergeCell ref="Z70:AA71"/>
    <mergeCell ref="F106:F114"/>
    <mergeCell ref="E196:E201"/>
    <mergeCell ref="F196:F201"/>
    <mergeCell ref="N200:N201"/>
    <mergeCell ref="H222:K222"/>
    <mergeCell ref="L222:M222"/>
    <mergeCell ref="O221:T222"/>
    <mergeCell ref="U221:U222"/>
    <mergeCell ref="Z207:AA207"/>
    <mergeCell ref="V209:W211"/>
    <mergeCell ref="V170:W172"/>
    <mergeCell ref="H171:K172"/>
    <mergeCell ref="L171:M172"/>
    <mergeCell ref="O173:T176"/>
    <mergeCell ref="O170:T172"/>
    <mergeCell ref="N171:N172"/>
    <mergeCell ref="N119:N122"/>
    <mergeCell ref="Z98:AA98"/>
    <mergeCell ref="L104:M104"/>
    <mergeCell ref="H104:K104"/>
    <mergeCell ref="L91:M91"/>
    <mergeCell ref="Z93:AA93"/>
    <mergeCell ref="Z309:AA309"/>
    <mergeCell ref="Z230:AA230"/>
    <mergeCell ref="E241:E242"/>
    <mergeCell ref="V234:W235"/>
    <mergeCell ref="E203:E204"/>
    <mergeCell ref="F203:F204"/>
    <mergeCell ref="O212:T214"/>
    <mergeCell ref="F219:F220"/>
    <mergeCell ref="H220:K220"/>
    <mergeCell ref="L220:M220"/>
    <mergeCell ref="X70:X71"/>
    <mergeCell ref="Y70:Y71"/>
    <mergeCell ref="C106:D114"/>
    <mergeCell ref="Z68:AA68"/>
    <mergeCell ref="H73:J73"/>
    <mergeCell ref="H103:J103"/>
    <mergeCell ref="Z143:AA143"/>
    <mergeCell ref="Z146:AA146"/>
    <mergeCell ref="Y167:Y169"/>
    <mergeCell ref="Z167:AA169"/>
    <mergeCell ref="Z188:AA188"/>
    <mergeCell ref="C180:D188"/>
    <mergeCell ref="E115:E118"/>
    <mergeCell ref="F115:F118"/>
    <mergeCell ref="Z222:AA222"/>
    <mergeCell ref="C115:D118"/>
    <mergeCell ref="E223:E226"/>
    <mergeCell ref="F221:F222"/>
    <mergeCell ref="E167:E172"/>
    <mergeCell ref="F167:F172"/>
    <mergeCell ref="H174:K177"/>
    <mergeCell ref="L174:M177"/>
    <mergeCell ref="H287:K287"/>
    <mergeCell ref="X288:X293"/>
    <mergeCell ref="Y288:Y291"/>
    <mergeCell ref="H289:K291"/>
    <mergeCell ref="L289:M291"/>
    <mergeCell ref="U288:U290"/>
    <mergeCell ref="Z285:AA285"/>
    <mergeCell ref="Z286:AA286"/>
    <mergeCell ref="O284:T287"/>
    <mergeCell ref="E268:E269"/>
    <mergeCell ref="H267:J267"/>
    <mergeCell ref="O267:T267"/>
    <mergeCell ref="V267:W267"/>
    <mergeCell ref="H237:K238"/>
    <mergeCell ref="O227:T229"/>
    <mergeCell ref="U227:U229"/>
    <mergeCell ref="E253:E256"/>
    <mergeCell ref="E262:E263"/>
    <mergeCell ref="H272:J272"/>
    <mergeCell ref="AE300:AE305"/>
    <mergeCell ref="AC306:AC310"/>
    <mergeCell ref="Z307:AA307"/>
    <mergeCell ref="Z308:AA308"/>
    <mergeCell ref="O219:T220"/>
    <mergeCell ref="H233:K233"/>
    <mergeCell ref="L233:M233"/>
    <mergeCell ref="E221:E222"/>
    <mergeCell ref="U234:U235"/>
    <mergeCell ref="O243:T243"/>
    <mergeCell ref="F243:F244"/>
    <mergeCell ref="N235:N236"/>
    <mergeCell ref="H232:J232"/>
    <mergeCell ref="F241:F242"/>
    <mergeCell ref="E232:E233"/>
    <mergeCell ref="F232:F233"/>
    <mergeCell ref="X253:X255"/>
    <mergeCell ref="AB221:AB222"/>
    <mergeCell ref="AB243:AB244"/>
    <mergeCell ref="AB245:AB246"/>
    <mergeCell ref="AD221:AD222"/>
    <mergeCell ref="H262:J262"/>
    <mergeCell ref="O262:T262"/>
    <mergeCell ref="F262:F263"/>
    <mergeCell ref="V253:W254"/>
    <mergeCell ref="O260:T260"/>
    <mergeCell ref="V260:W260"/>
    <mergeCell ref="O245:T246"/>
    <mergeCell ref="U245:U246"/>
    <mergeCell ref="AB268:AB269"/>
    <mergeCell ref="Z275:AA275"/>
    <mergeCell ref="E300:E305"/>
    <mergeCell ref="Z265:AA265"/>
    <mergeCell ref="Z264:AA264"/>
    <mergeCell ref="AB294:AB299"/>
    <mergeCell ref="AC294:AC299"/>
    <mergeCell ref="AD294:AD299"/>
    <mergeCell ref="AE294:AE299"/>
    <mergeCell ref="AF294:AF299"/>
    <mergeCell ref="AG294:AH299"/>
    <mergeCell ref="AI294:AJ299"/>
    <mergeCell ref="Z225:AA226"/>
    <mergeCell ref="Z223:AA223"/>
    <mergeCell ref="AF284:AF287"/>
    <mergeCell ref="AI230:AJ231"/>
    <mergeCell ref="AI227:AJ229"/>
    <mergeCell ref="AI232:AJ233"/>
    <mergeCell ref="AI241:AJ242"/>
    <mergeCell ref="AI260:AJ261"/>
    <mergeCell ref="AG257:AH259"/>
    <mergeCell ref="AC245:AC246"/>
    <mergeCell ref="AI253:AJ256"/>
    <mergeCell ref="AC253:AC256"/>
    <mergeCell ref="AG266:AH267"/>
    <mergeCell ref="AG275:AH275"/>
    <mergeCell ref="Z246:AA246"/>
    <mergeCell ref="Z248:AA248"/>
    <mergeCell ref="AF223:AF226"/>
    <mergeCell ref="AD223:AD226"/>
    <mergeCell ref="AG203:AH204"/>
    <mergeCell ref="AI215:AJ218"/>
    <mergeCell ref="AF253:AF256"/>
    <mergeCell ref="AG241:AH242"/>
    <mergeCell ref="Z280:AA280"/>
    <mergeCell ref="Z300:AA300"/>
    <mergeCell ref="Y225:Y226"/>
    <mergeCell ref="AG227:AH229"/>
    <mergeCell ref="AC227:AC229"/>
    <mergeCell ref="AD227:AD229"/>
    <mergeCell ref="AG230:AH231"/>
    <mergeCell ref="AC230:AC231"/>
    <mergeCell ref="AD230:AD231"/>
    <mergeCell ref="AE230:AE231"/>
    <mergeCell ref="AG253:AH256"/>
    <mergeCell ref="AB260:AB261"/>
    <mergeCell ref="AF230:AF231"/>
    <mergeCell ref="AE227:AE229"/>
    <mergeCell ref="AF227:AF229"/>
    <mergeCell ref="AG260:AH261"/>
    <mergeCell ref="AB223:AB226"/>
    <mergeCell ref="AG223:AH226"/>
    <mergeCell ref="AE223:AE226"/>
    <mergeCell ref="AG264:AH265"/>
    <mergeCell ref="AF266:AF267"/>
    <mergeCell ref="AG234:AH235"/>
    <mergeCell ref="AG243:AH244"/>
    <mergeCell ref="AG273:AH273"/>
    <mergeCell ref="AC241:AC242"/>
    <mergeCell ref="AE264:AE265"/>
    <mergeCell ref="AB262:AB263"/>
    <mergeCell ref="AC262:AC263"/>
    <mergeCell ref="B223:B226"/>
    <mergeCell ref="C223:D226"/>
    <mergeCell ref="AC223:AC226"/>
    <mergeCell ref="AF232:AF233"/>
    <mergeCell ref="E245:E246"/>
    <mergeCell ref="AI234:AJ239"/>
    <mergeCell ref="AI219:AJ220"/>
    <mergeCell ref="AG219:AH220"/>
    <mergeCell ref="AE219:AE220"/>
    <mergeCell ref="Z220:AA220"/>
    <mergeCell ref="Z176:AA176"/>
    <mergeCell ref="Z173:AA173"/>
    <mergeCell ref="AI209:AJ214"/>
    <mergeCell ref="AI202:AJ202"/>
    <mergeCell ref="AG202:AH202"/>
    <mergeCell ref="AI205:AJ208"/>
    <mergeCell ref="AB209:AB214"/>
    <mergeCell ref="AG215:AH218"/>
    <mergeCell ref="Z180:AA182"/>
    <mergeCell ref="Z221:AA221"/>
    <mergeCell ref="AC221:AC222"/>
    <mergeCell ref="AC203:AC204"/>
    <mergeCell ref="AF203:AF204"/>
    <mergeCell ref="AD203:AD204"/>
    <mergeCell ref="AE203:AE204"/>
    <mergeCell ref="Z210:AA210"/>
    <mergeCell ref="AI221:AJ222"/>
    <mergeCell ref="AB234:AB240"/>
    <mergeCell ref="L224:M226"/>
    <mergeCell ref="AB230:AB231"/>
    <mergeCell ref="Z227:AA227"/>
    <mergeCell ref="AI203:AJ204"/>
    <mergeCell ref="AG245:AH246"/>
    <mergeCell ref="AI245:AJ246"/>
    <mergeCell ref="AI243:AJ244"/>
    <mergeCell ref="V241:W241"/>
    <mergeCell ref="Z242:AA242"/>
    <mergeCell ref="Z249:AA251"/>
    <mergeCell ref="AC247:AC252"/>
    <mergeCell ref="AD247:AD252"/>
    <mergeCell ref="AE247:AE252"/>
    <mergeCell ref="AD245:AD246"/>
    <mergeCell ref="AE245:AE246"/>
    <mergeCell ref="Z243:AA243"/>
    <mergeCell ref="F245:F246"/>
    <mergeCell ref="H248:K250"/>
    <mergeCell ref="AI223:AJ226"/>
    <mergeCell ref="AF243:AF244"/>
    <mergeCell ref="AE241:AE242"/>
    <mergeCell ref="AF241:AF242"/>
    <mergeCell ref="AD241:AD242"/>
    <mergeCell ref="O223:T225"/>
    <mergeCell ref="F223:F226"/>
    <mergeCell ref="H224:K226"/>
    <mergeCell ref="AB241:AB242"/>
    <mergeCell ref="Z228:AA228"/>
    <mergeCell ref="Z231:AA231"/>
    <mergeCell ref="F230:F231"/>
    <mergeCell ref="H231:K231"/>
    <mergeCell ref="L231:M231"/>
    <mergeCell ref="N228:N229"/>
    <mergeCell ref="O230:T231"/>
    <mergeCell ref="B232:B233"/>
    <mergeCell ref="U247:U249"/>
    <mergeCell ref="V247:W249"/>
    <mergeCell ref="U230:U231"/>
    <mergeCell ref="V243:W243"/>
    <mergeCell ref="U253:U254"/>
    <mergeCell ref="Z252:AA252"/>
    <mergeCell ref="C245:D246"/>
    <mergeCell ref="H253:J256"/>
    <mergeCell ref="L248:M250"/>
    <mergeCell ref="H257:J257"/>
    <mergeCell ref="L237:M238"/>
    <mergeCell ref="H235:K236"/>
    <mergeCell ref="Z253:AA255"/>
    <mergeCell ref="Z241:AA241"/>
    <mergeCell ref="Z261:AA261"/>
    <mergeCell ref="B257:B259"/>
    <mergeCell ref="C257:D259"/>
    <mergeCell ref="Z232:AA232"/>
    <mergeCell ref="L235:M236"/>
    <mergeCell ref="H260:J260"/>
    <mergeCell ref="X257:X258"/>
    <mergeCell ref="B247:B252"/>
    <mergeCell ref="C247:D252"/>
    <mergeCell ref="E247:E252"/>
    <mergeCell ref="B245:B246"/>
    <mergeCell ref="E243:E244"/>
    <mergeCell ref="C234:D240"/>
    <mergeCell ref="Y253:Y255"/>
    <mergeCell ref="Z257:AA258"/>
    <mergeCell ref="B230:B231"/>
    <mergeCell ref="Y257:Y258"/>
    <mergeCell ref="AI272:AJ272"/>
    <mergeCell ref="AI268:AJ269"/>
    <mergeCell ref="AI275:AJ275"/>
    <mergeCell ref="AI266:AJ267"/>
    <mergeCell ref="AC312:AC314"/>
    <mergeCell ref="AI257:AJ259"/>
    <mergeCell ref="AG272:AH272"/>
    <mergeCell ref="AG284:AH287"/>
    <mergeCell ref="AD276:AD278"/>
    <mergeCell ref="AE257:AE259"/>
    <mergeCell ref="AG262:AH263"/>
    <mergeCell ref="AI262:AJ263"/>
    <mergeCell ref="AD243:AD244"/>
    <mergeCell ref="AF245:AF246"/>
    <mergeCell ref="AF276:AF278"/>
    <mergeCell ref="AF268:AF269"/>
    <mergeCell ref="AG268:AH269"/>
    <mergeCell ref="AE306:AE310"/>
    <mergeCell ref="AF306:AF310"/>
    <mergeCell ref="AI273:AJ273"/>
    <mergeCell ref="AI311:AJ311"/>
    <mergeCell ref="AC260:AC261"/>
    <mergeCell ref="AI247:AJ252"/>
    <mergeCell ref="AI264:AJ265"/>
    <mergeCell ref="AD262:AD263"/>
    <mergeCell ref="AE262:AE263"/>
    <mergeCell ref="AD288:AD293"/>
    <mergeCell ref="AE288:AE293"/>
    <mergeCell ref="AD253:AD256"/>
    <mergeCell ref="AG247:AH252"/>
    <mergeCell ref="AF247:AF252"/>
    <mergeCell ref="AD260:AD261"/>
    <mergeCell ref="AE312:AE314"/>
    <mergeCell ref="AB264:AB265"/>
    <mergeCell ref="H306:J306"/>
    <mergeCell ref="H294:J294"/>
    <mergeCell ref="H300:J300"/>
    <mergeCell ref="AE266:AE267"/>
    <mergeCell ref="H264:J264"/>
    <mergeCell ref="O264:T264"/>
    <mergeCell ref="V264:W264"/>
    <mergeCell ref="AC264:AC265"/>
    <mergeCell ref="AD264:AD265"/>
    <mergeCell ref="AE268:AE269"/>
    <mergeCell ref="O270:T270"/>
    <mergeCell ref="V270:W270"/>
    <mergeCell ref="Z266:AA266"/>
    <mergeCell ref="AB266:AB267"/>
    <mergeCell ref="B276:B278"/>
    <mergeCell ref="C276:D278"/>
    <mergeCell ref="F288:F293"/>
    <mergeCell ref="Z288:AA291"/>
    <mergeCell ref="Z301:AA301"/>
    <mergeCell ref="AC288:AC293"/>
    <mergeCell ref="B284:B287"/>
    <mergeCell ref="B270:B271"/>
    <mergeCell ref="C270:D271"/>
    <mergeCell ref="E270:E271"/>
    <mergeCell ref="E266:E267"/>
    <mergeCell ref="F266:F267"/>
    <mergeCell ref="Z271:AA271"/>
    <mergeCell ref="H275:J275"/>
    <mergeCell ref="B268:B269"/>
    <mergeCell ref="C268:D269"/>
    <mergeCell ref="AC284:AC287"/>
    <mergeCell ref="AD284:AD287"/>
    <mergeCell ref="C284:D287"/>
    <mergeCell ref="E276:E278"/>
    <mergeCell ref="F276:F278"/>
    <mergeCell ref="F284:F287"/>
    <mergeCell ref="AC276:AC278"/>
    <mergeCell ref="V284:W287"/>
    <mergeCell ref="C316:D317"/>
    <mergeCell ref="C311:D311"/>
    <mergeCell ref="C312:D314"/>
    <mergeCell ref="E312:E314"/>
    <mergeCell ref="E284:E287"/>
    <mergeCell ref="AB288:AB293"/>
    <mergeCell ref="Z283:AA283"/>
    <mergeCell ref="H312:J312"/>
    <mergeCell ref="L287:M287"/>
    <mergeCell ref="C315:D315"/>
    <mergeCell ref="AB312:AB314"/>
    <mergeCell ref="Z287:AA287"/>
    <mergeCell ref="H279:K279"/>
    <mergeCell ref="L279:M279"/>
    <mergeCell ref="AB306:AB310"/>
    <mergeCell ref="Z305:AA305"/>
    <mergeCell ref="Z298:AA298"/>
    <mergeCell ref="F300:F305"/>
    <mergeCell ref="Z304:AA304"/>
    <mergeCell ref="Z302:AA302"/>
    <mergeCell ref="Z296:AA296"/>
    <mergeCell ref="Z297:AA297"/>
    <mergeCell ref="E306:E310"/>
    <mergeCell ref="F306:F310"/>
    <mergeCell ref="B288:B293"/>
    <mergeCell ref="B264:B265"/>
    <mergeCell ref="Z314:AA314"/>
    <mergeCell ref="AF316:AF317"/>
    <mergeCell ref="AI316:AJ317"/>
    <mergeCell ref="AB316:AB317"/>
    <mergeCell ref="AD312:AD314"/>
    <mergeCell ref="AG311:AH311"/>
    <mergeCell ref="E316:E317"/>
    <mergeCell ref="B312:B314"/>
    <mergeCell ref="F316:F317"/>
    <mergeCell ref="B300:B305"/>
    <mergeCell ref="C300:D305"/>
    <mergeCell ref="AC316:AC317"/>
    <mergeCell ref="F312:F314"/>
    <mergeCell ref="AD268:AD269"/>
    <mergeCell ref="AE284:AE287"/>
    <mergeCell ref="AB284:AB287"/>
    <mergeCell ref="Z284:AA284"/>
    <mergeCell ref="C288:D293"/>
    <mergeCell ref="E288:E293"/>
    <mergeCell ref="C275:D275"/>
    <mergeCell ref="AG288:AH291"/>
    <mergeCell ref="AG306:AH310"/>
    <mergeCell ref="AI306:AJ310"/>
    <mergeCell ref="AG279:AH283"/>
    <mergeCell ref="AE276:AE278"/>
    <mergeCell ref="AI312:AJ314"/>
    <mergeCell ref="F279:F283"/>
    <mergeCell ref="L280:M280"/>
    <mergeCell ref="AE316:AE317"/>
    <mergeCell ref="AD316:AD317"/>
    <mergeCell ref="AI288:AJ293"/>
    <mergeCell ref="AI279:AJ283"/>
    <mergeCell ref="AE279:AE283"/>
    <mergeCell ref="AI276:AJ278"/>
    <mergeCell ref="AF279:AF283"/>
    <mergeCell ref="AF288:AF293"/>
    <mergeCell ref="V275:W275"/>
    <mergeCell ref="AG276:AH278"/>
    <mergeCell ref="AI284:AJ287"/>
    <mergeCell ref="AG316:AH317"/>
    <mergeCell ref="AF312:AF314"/>
    <mergeCell ref="AG312:AH314"/>
    <mergeCell ref="AI300:AJ305"/>
    <mergeCell ref="AD300:AD305"/>
    <mergeCell ref="AD306:AD310"/>
    <mergeCell ref="N289:N291"/>
    <mergeCell ref="O288:T290"/>
    <mergeCell ref="V288:W290"/>
    <mergeCell ref="Z313:AA313"/>
    <mergeCell ref="U284:U287"/>
    <mergeCell ref="Z303:AA303"/>
    <mergeCell ref="AB300:AB305"/>
    <mergeCell ref="AC300:AC305"/>
    <mergeCell ref="AF300:AF305"/>
    <mergeCell ref="AG300:AH305"/>
    <mergeCell ref="AG315:AH315"/>
    <mergeCell ref="O275:T275"/>
    <mergeCell ref="AD279:AD283"/>
    <mergeCell ref="Z312:AA312"/>
    <mergeCell ref="Z282:AA282"/>
    <mergeCell ref="Z306:AA306"/>
    <mergeCell ref="Z310:AA310"/>
    <mergeCell ref="B279:B283"/>
    <mergeCell ref="C279:D283"/>
    <mergeCell ref="E279:E283"/>
    <mergeCell ref="H268:J268"/>
    <mergeCell ref="O268:T268"/>
    <mergeCell ref="V268:W268"/>
    <mergeCell ref="H270:J270"/>
    <mergeCell ref="AC266:AC267"/>
    <mergeCell ref="AD266:AD267"/>
    <mergeCell ref="Z269:AA269"/>
    <mergeCell ref="AC268:AC269"/>
    <mergeCell ref="AC279:AC283"/>
    <mergeCell ref="Z281:AA281"/>
    <mergeCell ref="AF264:AF265"/>
    <mergeCell ref="AE243:AE244"/>
    <mergeCell ref="AC243:AC244"/>
    <mergeCell ref="AE253:AE256"/>
    <mergeCell ref="AB257:AB259"/>
    <mergeCell ref="AE260:AE261"/>
    <mergeCell ref="AF260:AF261"/>
    <mergeCell ref="B262:B263"/>
    <mergeCell ref="B260:B261"/>
    <mergeCell ref="C260:D261"/>
    <mergeCell ref="E260:E261"/>
    <mergeCell ref="F260:F261"/>
    <mergeCell ref="Z262:AA262"/>
    <mergeCell ref="AF257:AF259"/>
    <mergeCell ref="AC257:AC259"/>
    <mergeCell ref="AD257:AD259"/>
    <mergeCell ref="AB253:AB256"/>
    <mergeCell ref="V262:W262"/>
    <mergeCell ref="Z260:AA260"/>
    <mergeCell ref="AF262:AF263"/>
    <mergeCell ref="C253:D256"/>
    <mergeCell ref="F253:F256"/>
    <mergeCell ref="U223:U225"/>
    <mergeCell ref="V223:W225"/>
    <mergeCell ref="N248:N250"/>
    <mergeCell ref="H280:K280"/>
    <mergeCell ref="AB276:AB278"/>
    <mergeCell ref="AB232:AB233"/>
    <mergeCell ref="V245:W246"/>
    <mergeCell ref="Z244:AA244"/>
    <mergeCell ref="O247:T249"/>
    <mergeCell ref="Z245:AA245"/>
    <mergeCell ref="C264:D265"/>
    <mergeCell ref="E264:E265"/>
    <mergeCell ref="F264:F265"/>
    <mergeCell ref="O253:T254"/>
    <mergeCell ref="Z263:AA263"/>
    <mergeCell ref="Z268:AA268"/>
    <mergeCell ref="N224:N226"/>
    <mergeCell ref="O234:T235"/>
    <mergeCell ref="H228:K229"/>
    <mergeCell ref="C230:D231"/>
    <mergeCell ref="E230:E231"/>
    <mergeCell ref="C241:D242"/>
    <mergeCell ref="Z240:AA240"/>
    <mergeCell ref="F247:F252"/>
    <mergeCell ref="L246:M246"/>
    <mergeCell ref="Z247:AA247"/>
    <mergeCell ref="Z267:AA267"/>
    <mergeCell ref="Z279:AA279"/>
    <mergeCell ref="Z273:AA273"/>
    <mergeCell ref="B221:B222"/>
    <mergeCell ref="C221:D222"/>
    <mergeCell ref="V221:W222"/>
    <mergeCell ref="Y235:Y237"/>
    <mergeCell ref="AC232:AC233"/>
    <mergeCell ref="AD232:AD233"/>
    <mergeCell ref="AE232:AE233"/>
    <mergeCell ref="AG232:AH233"/>
    <mergeCell ref="AG221:AH222"/>
    <mergeCell ref="AE221:AE222"/>
    <mergeCell ref="AF221:AF222"/>
    <mergeCell ref="AD215:AD218"/>
    <mergeCell ref="AE215:AE218"/>
    <mergeCell ref="AB247:AB252"/>
    <mergeCell ref="Z234:AA234"/>
    <mergeCell ref="AF215:AF218"/>
    <mergeCell ref="O215:T217"/>
    <mergeCell ref="U215:U217"/>
    <mergeCell ref="V215:W217"/>
    <mergeCell ref="AB215:AB218"/>
    <mergeCell ref="Z215:AA215"/>
    <mergeCell ref="U219:U220"/>
    <mergeCell ref="V219:W220"/>
    <mergeCell ref="AB219:AB220"/>
    <mergeCell ref="L216:M218"/>
    <mergeCell ref="B227:B229"/>
    <mergeCell ref="C227:D229"/>
    <mergeCell ref="V227:W229"/>
    <mergeCell ref="AB227:AB229"/>
    <mergeCell ref="E227:E229"/>
    <mergeCell ref="F227:F229"/>
    <mergeCell ref="L228:M229"/>
    <mergeCell ref="AF219:AF220"/>
    <mergeCell ref="AC219:AC220"/>
    <mergeCell ref="AD219:AD220"/>
    <mergeCell ref="Z219:AA219"/>
    <mergeCell ref="B219:B220"/>
    <mergeCell ref="C219:D220"/>
    <mergeCell ref="E219:E220"/>
    <mergeCell ref="AE209:AE214"/>
    <mergeCell ref="U212:U214"/>
    <mergeCell ref="Z209:AA209"/>
    <mergeCell ref="B209:B214"/>
    <mergeCell ref="C209:D214"/>
    <mergeCell ref="E209:E214"/>
    <mergeCell ref="F209:F214"/>
    <mergeCell ref="AF209:AF214"/>
    <mergeCell ref="AD209:AD214"/>
    <mergeCell ref="AC209:AC214"/>
    <mergeCell ref="N216:N218"/>
    <mergeCell ref="Y217:Y218"/>
    <mergeCell ref="Z217:AA218"/>
    <mergeCell ref="AC215:AC218"/>
    <mergeCell ref="B215:B218"/>
    <mergeCell ref="C215:D218"/>
    <mergeCell ref="H216:K218"/>
    <mergeCell ref="E215:E218"/>
    <mergeCell ref="F215:F218"/>
    <mergeCell ref="L210:M212"/>
    <mergeCell ref="N210:N212"/>
    <mergeCell ref="B180:B188"/>
    <mergeCell ref="Z177:AA177"/>
    <mergeCell ref="AB203:AB204"/>
    <mergeCell ref="AG209:AH214"/>
    <mergeCell ref="AG205:AH208"/>
    <mergeCell ref="O209:T211"/>
    <mergeCell ref="U209:U211"/>
    <mergeCell ref="Z214:AA214"/>
    <mergeCell ref="V212:W214"/>
    <mergeCell ref="Y211:Y213"/>
    <mergeCell ref="U207:U208"/>
    <mergeCell ref="Z208:AA208"/>
    <mergeCell ref="E205:E208"/>
    <mergeCell ref="F205:F208"/>
    <mergeCell ref="AF205:AF208"/>
    <mergeCell ref="AD205:AD208"/>
    <mergeCell ref="L206:M206"/>
    <mergeCell ref="AB205:AB208"/>
    <mergeCell ref="V207:W208"/>
    <mergeCell ref="V205:W206"/>
    <mergeCell ref="O205:T206"/>
    <mergeCell ref="U205:U206"/>
    <mergeCell ref="AE205:AE208"/>
    <mergeCell ref="AC205:AC208"/>
    <mergeCell ref="H210:K212"/>
    <mergeCell ref="X189:X193"/>
    <mergeCell ref="H178:K179"/>
    <mergeCell ref="V183:W184"/>
    <mergeCell ref="Z206:AA206"/>
    <mergeCell ref="O196:T198"/>
    <mergeCell ref="L197:M199"/>
    <mergeCell ref="AE173:AE179"/>
    <mergeCell ref="B173:B179"/>
    <mergeCell ref="C173:D179"/>
    <mergeCell ref="E173:E179"/>
    <mergeCell ref="AB173:AB179"/>
    <mergeCell ref="H168:K170"/>
    <mergeCell ref="L168:M170"/>
    <mergeCell ref="N178:N179"/>
    <mergeCell ref="L178:M179"/>
    <mergeCell ref="N168:N170"/>
    <mergeCell ref="AB167:AB172"/>
    <mergeCell ref="AC167:AC172"/>
    <mergeCell ref="O167:T169"/>
    <mergeCell ref="B167:B172"/>
    <mergeCell ref="C167:D172"/>
    <mergeCell ref="L134:M135"/>
    <mergeCell ref="N134:N135"/>
    <mergeCell ref="C130:D135"/>
    <mergeCell ref="Z130:AA134"/>
    <mergeCell ref="N162:N163"/>
    <mergeCell ref="Z141:AA141"/>
    <mergeCell ref="B161:B166"/>
    <mergeCell ref="Z162:AA162"/>
    <mergeCell ref="N174:N177"/>
    <mergeCell ref="U173:U176"/>
    <mergeCell ref="U170:U172"/>
    <mergeCell ref="AI180:AJ187"/>
    <mergeCell ref="AI196:AJ201"/>
    <mergeCell ref="AC196:AC201"/>
    <mergeCell ref="AD196:AD201"/>
    <mergeCell ref="AG196:AH201"/>
    <mergeCell ref="AF173:AF179"/>
    <mergeCell ref="AD173:AD179"/>
    <mergeCell ref="AG173:AH179"/>
    <mergeCell ref="N197:N199"/>
    <mergeCell ref="H181:K183"/>
    <mergeCell ref="L190:M192"/>
    <mergeCell ref="Z196:AA196"/>
    <mergeCell ref="Z197:AA201"/>
    <mergeCell ref="V173:W176"/>
    <mergeCell ref="AI189:AJ195"/>
    <mergeCell ref="AG180:AH187"/>
    <mergeCell ref="AC180:AC187"/>
    <mergeCell ref="AC189:AC195"/>
    <mergeCell ref="AE196:AE201"/>
    <mergeCell ref="X180:X182"/>
    <mergeCell ref="O189:T191"/>
    <mergeCell ref="H193:K194"/>
    <mergeCell ref="Y180:Y182"/>
    <mergeCell ref="AI173:AJ179"/>
    <mergeCell ref="AC173:AC179"/>
    <mergeCell ref="V196:W198"/>
    <mergeCell ref="Z184:AA184"/>
    <mergeCell ref="Z183:AA183"/>
    <mergeCell ref="AB180:AB187"/>
    <mergeCell ref="AF189:AF195"/>
    <mergeCell ref="AE189:AE195"/>
    <mergeCell ref="AG189:AH195"/>
    <mergeCell ref="B127:B129"/>
    <mergeCell ref="C127:D129"/>
    <mergeCell ref="E127:E129"/>
    <mergeCell ref="N146:N147"/>
    <mergeCell ref="F127:F129"/>
    <mergeCell ref="Z135:AA135"/>
    <mergeCell ref="Z127:AA127"/>
    <mergeCell ref="B136:B139"/>
    <mergeCell ref="C136:D139"/>
    <mergeCell ref="E136:E139"/>
    <mergeCell ref="F136:F139"/>
    <mergeCell ref="O142:T144"/>
    <mergeCell ref="U142:U144"/>
    <mergeCell ref="N137:N138"/>
    <mergeCell ref="O139:T139"/>
    <mergeCell ref="O136:T138"/>
    <mergeCell ref="H143:K145"/>
    <mergeCell ref="L143:M145"/>
    <mergeCell ref="N143:N145"/>
    <mergeCell ref="H146:K147"/>
    <mergeCell ref="B130:B135"/>
    <mergeCell ref="H137:K138"/>
    <mergeCell ref="L137:M138"/>
    <mergeCell ref="H142:I142"/>
    <mergeCell ref="U130:U132"/>
    <mergeCell ref="L131:M133"/>
    <mergeCell ref="H134:K135"/>
    <mergeCell ref="V139:W139"/>
    <mergeCell ref="B142:B148"/>
    <mergeCell ref="AF102:AF105"/>
    <mergeCell ref="AF167:AF172"/>
    <mergeCell ref="H164:K166"/>
    <mergeCell ref="L164:M166"/>
    <mergeCell ref="H150:K152"/>
    <mergeCell ref="L150:M152"/>
    <mergeCell ref="AB161:AB166"/>
    <mergeCell ref="V163:W165"/>
    <mergeCell ref="O122:T124"/>
    <mergeCell ref="Y124:Y125"/>
    <mergeCell ref="AB127:AB129"/>
    <mergeCell ref="AE119:AE126"/>
    <mergeCell ref="AF119:AF126"/>
    <mergeCell ref="AF115:AF118"/>
    <mergeCell ref="AB102:AB105"/>
    <mergeCell ref="V105:W105"/>
    <mergeCell ref="Z105:AA105"/>
    <mergeCell ref="V102:W104"/>
    <mergeCell ref="U102:U104"/>
    <mergeCell ref="U167:U169"/>
    <mergeCell ref="V167:W169"/>
    <mergeCell ref="AE149:AE160"/>
    <mergeCell ref="Z165:AA165"/>
    <mergeCell ref="N150:N152"/>
    <mergeCell ref="U163:U165"/>
    <mergeCell ref="AF136:AF139"/>
    <mergeCell ref="Z136:AA137"/>
    <mergeCell ref="AC127:AC129"/>
    <mergeCell ref="Y102:Y103"/>
    <mergeCell ref="Z102:AA103"/>
    <mergeCell ref="L128:M129"/>
    <mergeCell ref="AF89:AF97"/>
    <mergeCell ref="H119:K122"/>
    <mergeCell ref="AI149:AJ160"/>
    <mergeCell ref="Z155:AA155"/>
    <mergeCell ref="Z156:AA156"/>
    <mergeCell ref="AI167:AJ172"/>
    <mergeCell ref="Z159:AA159"/>
    <mergeCell ref="O161:T162"/>
    <mergeCell ref="AF149:AF160"/>
    <mergeCell ref="AC149:AC160"/>
    <mergeCell ref="AG149:AH160"/>
    <mergeCell ref="Z149:AA152"/>
    <mergeCell ref="Z116:AA116"/>
    <mergeCell ref="Z118:AA118"/>
    <mergeCell ref="V161:W162"/>
    <mergeCell ref="AG161:AH166"/>
    <mergeCell ref="AI161:AJ166"/>
    <mergeCell ref="AE161:AE166"/>
    <mergeCell ref="AG167:AH172"/>
    <mergeCell ref="AF161:AF166"/>
    <mergeCell ref="AG142:AH148"/>
    <mergeCell ref="Z142:AA142"/>
    <mergeCell ref="Z145:AA145"/>
    <mergeCell ref="AE142:AE148"/>
    <mergeCell ref="AC142:AC148"/>
    <mergeCell ref="AC161:AC166"/>
    <mergeCell ref="Z161:AA161"/>
    <mergeCell ref="O91:T92"/>
    <mergeCell ref="AD149:AD160"/>
    <mergeCell ref="B89:B97"/>
    <mergeCell ref="O93:T96"/>
    <mergeCell ref="F89:F97"/>
    <mergeCell ref="H96:K96"/>
    <mergeCell ref="L96:M96"/>
    <mergeCell ref="L90:M90"/>
    <mergeCell ref="C89:D97"/>
    <mergeCell ref="B73:B79"/>
    <mergeCell ref="O80:T81"/>
    <mergeCell ref="E89:E97"/>
    <mergeCell ref="E73:E79"/>
    <mergeCell ref="Z90:AA90"/>
    <mergeCell ref="U89:U90"/>
    <mergeCell ref="Z95:AA95"/>
    <mergeCell ref="B98:B101"/>
    <mergeCell ref="B102:B105"/>
    <mergeCell ref="C98:D101"/>
    <mergeCell ref="E98:E101"/>
    <mergeCell ref="X102:X103"/>
    <mergeCell ref="O101:T101"/>
    <mergeCell ref="F98:F101"/>
    <mergeCell ref="L99:M101"/>
    <mergeCell ref="N99:N101"/>
    <mergeCell ref="U91:U92"/>
    <mergeCell ref="V101:W101"/>
    <mergeCell ref="O98:T100"/>
    <mergeCell ref="U98:U100"/>
    <mergeCell ref="E102:E105"/>
    <mergeCell ref="F102:F105"/>
    <mergeCell ref="O105:T105"/>
    <mergeCell ref="O102:T104"/>
    <mergeCell ref="C102:D105"/>
    <mergeCell ref="B80:B88"/>
    <mergeCell ref="L82:M88"/>
    <mergeCell ref="N82:N88"/>
    <mergeCell ref="C80:D88"/>
    <mergeCell ref="E80:E88"/>
    <mergeCell ref="B70:B72"/>
    <mergeCell ref="C70:D72"/>
    <mergeCell ref="E70:E72"/>
    <mergeCell ref="F70:F72"/>
    <mergeCell ref="Z72:AA72"/>
    <mergeCell ref="Z82:AA82"/>
    <mergeCell ref="L81:M81"/>
    <mergeCell ref="C73:D79"/>
    <mergeCell ref="H80:I80"/>
    <mergeCell ref="O70:T71"/>
    <mergeCell ref="H81:K81"/>
    <mergeCell ref="E65:E69"/>
    <mergeCell ref="Z83:AA83"/>
    <mergeCell ref="Z84:AA84"/>
    <mergeCell ref="Z86:AA86"/>
    <mergeCell ref="Z88:AA88"/>
    <mergeCell ref="Z87:AA87"/>
    <mergeCell ref="F65:F69"/>
    <mergeCell ref="Z69:AA69"/>
    <mergeCell ref="C65:D69"/>
    <mergeCell ref="N77:N78"/>
    <mergeCell ref="H82:K88"/>
    <mergeCell ref="Z80:AA80"/>
    <mergeCell ref="F80:F88"/>
    <mergeCell ref="L66:M67"/>
    <mergeCell ref="U73:U75"/>
    <mergeCell ref="U70:U71"/>
    <mergeCell ref="V73:W75"/>
    <mergeCell ref="N66:N67"/>
    <mergeCell ref="Z78:AA78"/>
    <mergeCell ref="F73:F79"/>
    <mergeCell ref="H79:K79"/>
    <mergeCell ref="L79:M79"/>
    <mergeCell ref="L77:M78"/>
    <mergeCell ref="V72:W72"/>
    <mergeCell ref="N71:N72"/>
    <mergeCell ref="H71:K72"/>
    <mergeCell ref="L71:M72"/>
    <mergeCell ref="Z79:AA79"/>
    <mergeCell ref="Z73:AA73"/>
    <mergeCell ref="U76:U78"/>
    <mergeCell ref="L119:M122"/>
    <mergeCell ref="U122:U124"/>
    <mergeCell ref="V91:W92"/>
    <mergeCell ref="Z99:AA99"/>
    <mergeCell ref="Z117:AA117"/>
    <mergeCell ref="AD89:AD97"/>
    <mergeCell ref="AC89:AC97"/>
    <mergeCell ref="E106:E114"/>
    <mergeCell ref="AD106:AD114"/>
    <mergeCell ref="N115:N118"/>
    <mergeCell ref="N106:N114"/>
    <mergeCell ref="U115:U118"/>
    <mergeCell ref="AD115:AD118"/>
    <mergeCell ref="AB106:AB114"/>
    <mergeCell ref="AC119:AC126"/>
    <mergeCell ref="H106:K114"/>
    <mergeCell ref="L106:M114"/>
    <mergeCell ref="O106:T114"/>
    <mergeCell ref="H115:J118"/>
    <mergeCell ref="L115:L118"/>
    <mergeCell ref="O115:T118"/>
    <mergeCell ref="AB115:AB118"/>
    <mergeCell ref="V115:W118"/>
    <mergeCell ref="H99:K101"/>
    <mergeCell ref="L92:M93"/>
    <mergeCell ref="H90:K90"/>
    <mergeCell ref="H91:K91"/>
    <mergeCell ref="H92:K93"/>
    <mergeCell ref="N92:N93"/>
    <mergeCell ref="Z112:AA112"/>
    <mergeCell ref="Z108:AA108"/>
    <mergeCell ref="AB98:AB101"/>
    <mergeCell ref="X10:AA10"/>
    <mergeCell ref="AE89:AE97"/>
    <mergeCell ref="B15:B16"/>
    <mergeCell ref="F17:F45"/>
    <mergeCell ref="U25:U27"/>
    <mergeCell ref="N31:N32"/>
    <mergeCell ref="N29:N30"/>
    <mergeCell ref="V17:W21"/>
    <mergeCell ref="V25:W27"/>
    <mergeCell ref="H33:K34"/>
    <mergeCell ref="H23:K25"/>
    <mergeCell ref="N33:N34"/>
    <mergeCell ref="H35:K36"/>
    <mergeCell ref="F15:F16"/>
    <mergeCell ref="F13:F14"/>
    <mergeCell ref="B17:B45"/>
    <mergeCell ref="C17:D45"/>
    <mergeCell ref="E17:E45"/>
    <mergeCell ref="B13:B14"/>
    <mergeCell ref="C13:D14"/>
    <mergeCell ref="E13:E14"/>
    <mergeCell ref="AE65:AE69"/>
    <mergeCell ref="V79:W79"/>
    <mergeCell ref="C15:D16"/>
    <mergeCell ref="B52:B57"/>
    <mergeCell ref="E15:E16"/>
    <mergeCell ref="C52:D57"/>
    <mergeCell ref="E52:E57"/>
    <mergeCell ref="B46:B51"/>
    <mergeCell ref="B65:B69"/>
    <mergeCell ref="Z74:AA74"/>
    <mergeCell ref="V70:W71"/>
    <mergeCell ref="B2:C2"/>
    <mergeCell ref="AA2:AI4"/>
    <mergeCell ref="B9:E9"/>
    <mergeCell ref="G9:AA9"/>
    <mergeCell ref="AB10:AC10"/>
    <mergeCell ref="AB9:AH9"/>
    <mergeCell ref="J7:Q7"/>
    <mergeCell ref="AI9:AJ9"/>
    <mergeCell ref="O12:T12"/>
    <mergeCell ref="V12:W12"/>
    <mergeCell ref="Z11:AA11"/>
    <mergeCell ref="AF10:AH10"/>
    <mergeCell ref="AI12:AJ12"/>
    <mergeCell ref="Z12:AA12"/>
    <mergeCell ref="AI10:AJ10"/>
    <mergeCell ref="AG11:AH11"/>
    <mergeCell ref="AI11:AJ11"/>
    <mergeCell ref="AG12:AH12"/>
    <mergeCell ref="F4:Z5"/>
    <mergeCell ref="G11:J11"/>
    <mergeCell ref="C12:D12"/>
    <mergeCell ref="G12:J12"/>
    <mergeCell ref="O11:T11"/>
    <mergeCell ref="V11:W11"/>
    <mergeCell ref="K12:L12"/>
    <mergeCell ref="M12:N12"/>
    <mergeCell ref="M11:N11"/>
    <mergeCell ref="B11:E11"/>
    <mergeCell ref="K11:L11"/>
    <mergeCell ref="B10:E10"/>
    <mergeCell ref="G10:N10"/>
    <mergeCell ref="O10:W10"/>
    <mergeCell ref="AG15:AH16"/>
    <mergeCell ref="V22:W24"/>
    <mergeCell ref="O17:T21"/>
    <mergeCell ref="AF15:AF16"/>
    <mergeCell ref="AB13:AB14"/>
    <mergeCell ref="AC13:AC14"/>
    <mergeCell ref="AC15:AC16"/>
    <mergeCell ref="AD13:AD14"/>
    <mergeCell ref="H18:K22"/>
    <mergeCell ref="L18:M22"/>
    <mergeCell ref="U17:U21"/>
    <mergeCell ref="Z24:AA24"/>
    <mergeCell ref="AB15:AB16"/>
    <mergeCell ref="Z26:AA26"/>
    <mergeCell ref="U22:U24"/>
    <mergeCell ref="AE13:AE14"/>
    <mergeCell ref="AE15:AE16"/>
    <mergeCell ref="X20:X21"/>
    <mergeCell ref="Y20:Y21"/>
    <mergeCell ref="Z20:AA21"/>
    <mergeCell ref="Z19:AA19"/>
    <mergeCell ref="L26:M28"/>
    <mergeCell ref="N26:N28"/>
    <mergeCell ref="Z28:AA28"/>
    <mergeCell ref="H26:K28"/>
    <mergeCell ref="N18:N22"/>
    <mergeCell ref="N35:N36"/>
    <mergeCell ref="L33:M34"/>
    <mergeCell ref="F52:F57"/>
    <mergeCell ref="H56:K57"/>
    <mergeCell ref="H46:J46"/>
    <mergeCell ref="Z48:AA48"/>
    <mergeCell ref="O22:T24"/>
    <mergeCell ref="X56:X57"/>
    <mergeCell ref="X52:X54"/>
    <mergeCell ref="Z52:AA54"/>
    <mergeCell ref="Z42:AA42"/>
    <mergeCell ref="L31:M32"/>
    <mergeCell ref="H31:K32"/>
    <mergeCell ref="H29:K30"/>
    <mergeCell ref="L29:M30"/>
    <mergeCell ref="Z57:AA57"/>
    <mergeCell ref="AF59:AF64"/>
    <mergeCell ref="Z60:AA60"/>
    <mergeCell ref="Z29:AA29"/>
    <mergeCell ref="Z30:AA30"/>
    <mergeCell ref="C46:D51"/>
    <mergeCell ref="E46:E51"/>
    <mergeCell ref="F46:F51"/>
    <mergeCell ref="H47:K50"/>
    <mergeCell ref="L47:M50"/>
    <mergeCell ref="N47:N50"/>
    <mergeCell ref="O25:T27"/>
    <mergeCell ref="L23:M25"/>
    <mergeCell ref="N23:N25"/>
    <mergeCell ref="L56:M57"/>
    <mergeCell ref="AB52:AB57"/>
    <mergeCell ref="Z36:AA36"/>
    <mergeCell ref="Z37:AA37"/>
    <mergeCell ref="Z38:AA38"/>
    <mergeCell ref="C58:D58"/>
    <mergeCell ref="AG102:AH105"/>
    <mergeCell ref="AG98:AH101"/>
    <mergeCell ref="AG106:AH114"/>
    <mergeCell ref="L35:M36"/>
    <mergeCell ref="AG52:AH57"/>
    <mergeCell ref="AE46:AE51"/>
    <mergeCell ref="AF46:AF51"/>
    <mergeCell ref="AC46:AC51"/>
    <mergeCell ref="Z44:AA44"/>
    <mergeCell ref="AD65:AD69"/>
    <mergeCell ref="AD70:AD72"/>
    <mergeCell ref="O72:T72"/>
    <mergeCell ref="AF70:AF72"/>
    <mergeCell ref="N56:N57"/>
    <mergeCell ref="H58:I58"/>
    <mergeCell ref="H66:K67"/>
    <mergeCell ref="AG59:AH64"/>
    <mergeCell ref="Z65:AA65"/>
    <mergeCell ref="Z67:AA67"/>
    <mergeCell ref="AF17:AF45"/>
    <mergeCell ref="AB17:AB45"/>
    <mergeCell ref="Z32:AA32"/>
    <mergeCell ref="Z31:AA31"/>
    <mergeCell ref="Z45:AA45"/>
    <mergeCell ref="Z18:AA18"/>
    <mergeCell ref="H53:K55"/>
    <mergeCell ref="N53:N55"/>
    <mergeCell ref="L53:M55"/>
    <mergeCell ref="Z63:AA63"/>
    <mergeCell ref="AB46:AB51"/>
    <mergeCell ref="AD46:AD51"/>
    <mergeCell ref="AE59:AE64"/>
    <mergeCell ref="AE80:AE88"/>
    <mergeCell ref="AB89:AB97"/>
    <mergeCell ref="Z94:AA94"/>
    <mergeCell ref="AG89:AH97"/>
    <mergeCell ref="U93:U96"/>
    <mergeCell ref="H74:K76"/>
    <mergeCell ref="AF80:AF88"/>
    <mergeCell ref="N74:N76"/>
    <mergeCell ref="L74:M76"/>
    <mergeCell ref="V76:W78"/>
    <mergeCell ref="O76:T78"/>
    <mergeCell ref="O79:T79"/>
    <mergeCell ref="H77:K78"/>
    <mergeCell ref="Z92:AA92"/>
    <mergeCell ref="Z89:AA89"/>
    <mergeCell ref="AD80:AD88"/>
    <mergeCell ref="Z96:AA96"/>
    <mergeCell ref="AC73:AC79"/>
    <mergeCell ref="AD73:AD79"/>
    <mergeCell ref="AE73:AE79"/>
    <mergeCell ref="Z81:AA81"/>
    <mergeCell ref="AB73:AB79"/>
    <mergeCell ref="V93:W96"/>
    <mergeCell ref="AI13:AJ14"/>
    <mergeCell ref="AF13:AF14"/>
    <mergeCell ref="AG13:AH14"/>
    <mergeCell ref="AC65:AC69"/>
    <mergeCell ref="AC52:AC57"/>
    <mergeCell ref="AD52:AD57"/>
    <mergeCell ref="AG73:AH79"/>
    <mergeCell ref="AI70:AJ72"/>
    <mergeCell ref="AG70:AH72"/>
    <mergeCell ref="AG65:AH69"/>
    <mergeCell ref="AI65:AJ69"/>
    <mergeCell ref="AD15:AD16"/>
    <mergeCell ref="AI59:AJ64"/>
    <mergeCell ref="Z25:AA25"/>
    <mergeCell ref="AI46:AJ51"/>
    <mergeCell ref="AI17:AJ45"/>
    <mergeCell ref="Z50:AA50"/>
    <mergeCell ref="Z51:AA51"/>
    <mergeCell ref="Z46:AA46"/>
    <mergeCell ref="AI15:AJ16"/>
    <mergeCell ref="Z27:AA27"/>
    <mergeCell ref="AG46:AH51"/>
    <mergeCell ref="AD59:AD64"/>
    <mergeCell ref="AG17:AH45"/>
    <mergeCell ref="AC17:AC45"/>
    <mergeCell ref="AD17:AD45"/>
    <mergeCell ref="AE17:AE45"/>
    <mergeCell ref="AI73:AJ79"/>
    <mergeCell ref="Z39:AA39"/>
    <mergeCell ref="AF73:AF79"/>
    <mergeCell ref="Z17:AA17"/>
    <mergeCell ref="Z34:AA34"/>
    <mergeCell ref="AI52:AJ57"/>
    <mergeCell ref="U52:U54"/>
    <mergeCell ref="O65:T65"/>
    <mergeCell ref="Z61:AA61"/>
    <mergeCell ref="Z64:AA64"/>
    <mergeCell ref="Z62:AA62"/>
    <mergeCell ref="AE52:AE57"/>
    <mergeCell ref="AF52:AF57"/>
    <mergeCell ref="Z101:AA101"/>
    <mergeCell ref="Z106:AA106"/>
    <mergeCell ref="Z114:AA114"/>
    <mergeCell ref="AG80:AH88"/>
    <mergeCell ref="AC80:AC88"/>
    <mergeCell ref="AG119:AH126"/>
    <mergeCell ref="Z129:AA129"/>
    <mergeCell ref="AG127:AH129"/>
    <mergeCell ref="AC70:AC72"/>
    <mergeCell ref="AB59:AB64"/>
    <mergeCell ref="AC59:AC64"/>
    <mergeCell ref="AB65:AB69"/>
    <mergeCell ref="AB70:AB72"/>
    <mergeCell ref="AF65:AF69"/>
    <mergeCell ref="Z59:AA59"/>
    <mergeCell ref="Z58:AA58"/>
    <mergeCell ref="AE70:AE72"/>
    <mergeCell ref="AF98:AF101"/>
    <mergeCell ref="AE98:AE101"/>
    <mergeCell ref="AC102:AC105"/>
    <mergeCell ref="Z104:AA104"/>
    <mergeCell ref="O89:T90"/>
    <mergeCell ref="Z107:AA107"/>
    <mergeCell ref="AG115:AH118"/>
    <mergeCell ref="AI89:AJ97"/>
    <mergeCell ref="U80:U81"/>
    <mergeCell ref="O73:T75"/>
    <mergeCell ref="V130:W132"/>
    <mergeCell ref="X130:X134"/>
    <mergeCell ref="AI98:AJ101"/>
    <mergeCell ref="Y52:Y54"/>
    <mergeCell ref="V52:W54"/>
    <mergeCell ref="O52:T54"/>
    <mergeCell ref="V98:W100"/>
    <mergeCell ref="Z139:AA139"/>
    <mergeCell ref="AI80:AJ88"/>
    <mergeCell ref="AD102:AD105"/>
    <mergeCell ref="V80:W81"/>
    <mergeCell ref="AB80:AB88"/>
    <mergeCell ref="AC98:AC101"/>
    <mergeCell ref="AD98:AD101"/>
    <mergeCell ref="Z109:AA109"/>
    <mergeCell ref="AB119:AB126"/>
    <mergeCell ref="AE115:AE118"/>
    <mergeCell ref="V89:W90"/>
    <mergeCell ref="U106:U114"/>
    <mergeCell ref="V106:W114"/>
    <mergeCell ref="Z111:AA111"/>
    <mergeCell ref="Z100:AA100"/>
    <mergeCell ref="U119:U121"/>
    <mergeCell ref="AD127:AD129"/>
    <mergeCell ref="V136:W138"/>
    <mergeCell ref="AI130:AJ135"/>
    <mergeCell ref="AF130:AF135"/>
    <mergeCell ref="AE130:AE135"/>
    <mergeCell ref="AD130:AD135"/>
    <mergeCell ref="AI127:AJ129"/>
    <mergeCell ref="AI119:AJ126"/>
    <mergeCell ref="Z113:AA113"/>
    <mergeCell ref="AI142:AJ148"/>
    <mergeCell ref="AF142:AF148"/>
    <mergeCell ref="AG136:AH139"/>
    <mergeCell ref="AC136:AC139"/>
    <mergeCell ref="AI115:AJ118"/>
    <mergeCell ref="Z144:AA144"/>
    <mergeCell ref="AI136:AJ139"/>
    <mergeCell ref="E149:E160"/>
    <mergeCell ref="F149:F160"/>
    <mergeCell ref="AD136:AD139"/>
    <mergeCell ref="AE136:AE139"/>
    <mergeCell ref="E119:E126"/>
    <mergeCell ref="Z119:AA119"/>
    <mergeCell ref="H128:K129"/>
    <mergeCell ref="AE106:AE114"/>
    <mergeCell ref="AF106:AF114"/>
    <mergeCell ref="Z115:AA115"/>
    <mergeCell ref="AF127:AF129"/>
    <mergeCell ref="AC115:AC118"/>
    <mergeCell ref="AC106:AC114"/>
    <mergeCell ref="V149:W151"/>
    <mergeCell ref="V152:W154"/>
    <mergeCell ref="N131:N133"/>
    <mergeCell ref="Z158:AA158"/>
    <mergeCell ref="AI106:AJ114"/>
    <mergeCell ref="AB130:AB135"/>
    <mergeCell ref="Z121:AA123"/>
    <mergeCell ref="E130:E135"/>
    <mergeCell ref="Z110:AA110"/>
    <mergeCell ref="C202:D202"/>
    <mergeCell ref="Z272:AA272"/>
    <mergeCell ref="C272:D272"/>
    <mergeCell ref="U183:U184"/>
    <mergeCell ref="Z186:AA186"/>
    <mergeCell ref="B149:B160"/>
    <mergeCell ref="B266:B267"/>
    <mergeCell ref="O207:T208"/>
    <mergeCell ref="X167:X169"/>
    <mergeCell ref="O187:T187"/>
    <mergeCell ref="V187:W187"/>
    <mergeCell ref="O180:T182"/>
    <mergeCell ref="O186:T186"/>
    <mergeCell ref="N190:N192"/>
    <mergeCell ref="V189:W191"/>
    <mergeCell ref="Y194:Y195"/>
    <mergeCell ref="Z194:AA195"/>
    <mergeCell ref="U189:U191"/>
    <mergeCell ref="L181:M183"/>
    <mergeCell ref="O183:T184"/>
    <mergeCell ref="V180:W182"/>
    <mergeCell ref="L193:M194"/>
    <mergeCell ref="H153:K155"/>
    <mergeCell ref="Z174:AA174"/>
    <mergeCell ref="C266:D267"/>
    <mergeCell ref="L162:M163"/>
    <mergeCell ref="H162:K163"/>
    <mergeCell ref="V186:W186"/>
    <mergeCell ref="U180:U182"/>
    <mergeCell ref="C149:D160"/>
    <mergeCell ref="E161:E166"/>
    <mergeCell ref="U152:U154"/>
    <mergeCell ref="B119:B126"/>
    <mergeCell ref="C119:D126"/>
    <mergeCell ref="AB189:AB195"/>
    <mergeCell ref="AE127:AE129"/>
    <mergeCell ref="O119:T121"/>
    <mergeCell ref="Z157:AA157"/>
    <mergeCell ref="Z154:AA154"/>
    <mergeCell ref="O152:T154"/>
    <mergeCell ref="Z160:AA160"/>
    <mergeCell ref="F119:F126"/>
    <mergeCell ref="Z138:AA138"/>
    <mergeCell ref="U136:U138"/>
    <mergeCell ref="Y136:Y137"/>
    <mergeCell ref="AB149:AB160"/>
    <mergeCell ref="AB142:AB148"/>
    <mergeCell ref="AC130:AC135"/>
    <mergeCell ref="Z120:AA120"/>
    <mergeCell ref="L148:M148"/>
    <mergeCell ref="O145:T147"/>
    <mergeCell ref="U145:U147"/>
    <mergeCell ref="AB136:AB139"/>
    <mergeCell ref="Z179:AA179"/>
    <mergeCell ref="AE167:AE172"/>
    <mergeCell ref="AD167:AD172"/>
    <mergeCell ref="O163:T165"/>
    <mergeCell ref="C161:D166"/>
    <mergeCell ref="O130:T132"/>
    <mergeCell ref="Z163:AA163"/>
    <mergeCell ref="C142:D148"/>
    <mergeCell ref="E142:E148"/>
    <mergeCell ref="F161:F166"/>
    <mergeCell ref="H148:K148"/>
    <mergeCell ref="AD189:AD195"/>
    <mergeCell ref="AF180:AF187"/>
    <mergeCell ref="X197:X201"/>
    <mergeCell ref="F173:F179"/>
    <mergeCell ref="N193:N194"/>
    <mergeCell ref="U196:U198"/>
    <mergeCell ref="AE180:AE187"/>
    <mergeCell ref="AD180:AD187"/>
    <mergeCell ref="F142:F148"/>
    <mergeCell ref="H206:K206"/>
    <mergeCell ref="Z211:AA213"/>
    <mergeCell ref="L146:M147"/>
    <mergeCell ref="L153:M155"/>
    <mergeCell ref="Y149:Y152"/>
    <mergeCell ref="AD161:AD166"/>
    <mergeCell ref="N181:N183"/>
    <mergeCell ref="X149:X152"/>
    <mergeCell ref="H197:K199"/>
    <mergeCell ref="N164:N166"/>
    <mergeCell ref="F189:F195"/>
    <mergeCell ref="AD142:AD148"/>
    <mergeCell ref="V145:W147"/>
    <mergeCell ref="O149:T151"/>
    <mergeCell ref="U149:U151"/>
    <mergeCell ref="U161:U162"/>
    <mergeCell ref="AB196:AB201"/>
    <mergeCell ref="Z178:AA178"/>
    <mergeCell ref="Y189:Y193"/>
    <mergeCell ref="Z189:AA193"/>
    <mergeCell ref="Y197:Y201"/>
    <mergeCell ref="L200:M201"/>
    <mergeCell ref="Z49:AA49"/>
    <mergeCell ref="AE319:AJ319"/>
    <mergeCell ref="O59:W64"/>
    <mergeCell ref="Z75:AA75"/>
    <mergeCell ref="Z76:AA76"/>
    <mergeCell ref="Z77:AA77"/>
    <mergeCell ref="F270:F271"/>
    <mergeCell ref="Z270:AA270"/>
    <mergeCell ref="AB270:AB271"/>
    <mergeCell ref="AC270:AC271"/>
    <mergeCell ref="AD270:AD271"/>
    <mergeCell ref="AE270:AE271"/>
    <mergeCell ref="AF270:AF271"/>
    <mergeCell ref="AG270:AH271"/>
    <mergeCell ref="AI270:AJ271"/>
    <mergeCell ref="AB279:AB283"/>
    <mergeCell ref="X136:X137"/>
    <mergeCell ref="V119:W121"/>
    <mergeCell ref="Y121:Y123"/>
    <mergeCell ref="AD119:AD126"/>
    <mergeCell ref="Z124:AA125"/>
    <mergeCell ref="N128:N129"/>
    <mergeCell ref="F130:F135"/>
    <mergeCell ref="H131:K133"/>
    <mergeCell ref="V122:W124"/>
    <mergeCell ref="N153:N155"/>
    <mergeCell ref="V142:W144"/>
    <mergeCell ref="Z147:AA147"/>
    <mergeCell ref="AI102:AJ105"/>
    <mergeCell ref="AE102:AE105"/>
    <mergeCell ref="AG130:AH135"/>
    <mergeCell ref="AF196:AF201"/>
  </mergeCells>
  <phoneticPr fontId="0" type="noConversion"/>
  <pageMargins left="0.39370078740157483" right="0.19685039370078741" top="0.98425196850393704" bottom="0.19685039370078741" header="0.39370078740157483" footer="0.39370078740157483"/>
  <pageSetup paperSize="9" scale="60" fitToHeight="0"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workbookViewId="0">
      <selection activeCell="B1" sqref="B1:J18"/>
    </sheetView>
  </sheetViews>
  <sheetFormatPr defaultRowHeight="12.75" x14ac:dyDescent="0.2"/>
  <cols>
    <col min="1" max="1" width="20.85546875" customWidth="1"/>
    <col min="2" max="2" width="42" customWidth="1"/>
    <col min="3" max="3" width="1.7109375" customWidth="1"/>
    <col min="4" max="4" width="34.28515625" customWidth="1"/>
    <col min="5" max="5" width="4.140625" customWidth="1"/>
    <col min="6" max="6" width="43.140625" customWidth="1"/>
    <col min="7" max="7" width="1.7109375" customWidth="1"/>
    <col min="8" max="8" width="0" hidden="1" customWidth="1"/>
    <col min="9" max="9" width="19" customWidth="1"/>
    <col min="10" max="10" width="0.140625" customWidth="1"/>
    <col min="11" max="11" width="48.140625" customWidth="1"/>
  </cols>
  <sheetData>
    <row r="1" spans="2:10" ht="22.15" customHeight="1" x14ac:dyDescent="0.2"/>
    <row r="2" spans="2:10" ht="0.6" customHeight="1" x14ac:dyDescent="0.2">
      <c r="F2" s="1172"/>
    </row>
    <row r="3" spans="2:10" ht="12.6" customHeight="1" x14ac:dyDescent="0.2">
      <c r="B3" s="17"/>
      <c r="F3" s="624"/>
    </row>
    <row r="4" spans="2:10" ht="1.9" customHeight="1" x14ac:dyDescent="0.2"/>
    <row r="5" spans="2:10" ht="0.6" customHeight="1" x14ac:dyDescent="0.2">
      <c r="B5" s="1171"/>
      <c r="D5" s="1171"/>
    </row>
    <row r="6" spans="2:10" ht="11.45" customHeight="1" x14ac:dyDescent="0.2">
      <c r="B6" s="624"/>
      <c r="D6" s="624"/>
      <c r="F6" s="18"/>
    </row>
    <row r="7" spans="2:10" ht="0.6" customHeight="1" x14ac:dyDescent="0.2">
      <c r="B7" s="624"/>
    </row>
    <row r="8" spans="2:10" ht="7.5" customHeight="1" x14ac:dyDescent="0.2"/>
    <row r="9" spans="2:10" ht="0.6" customHeight="1" x14ac:dyDescent="0.2">
      <c r="F9" s="1172"/>
      <c r="I9" s="1172"/>
    </row>
    <row r="10" spans="2:10" ht="12.6" customHeight="1" x14ac:dyDescent="0.2">
      <c r="B10" s="17"/>
      <c r="F10" s="624"/>
      <c r="I10" s="624"/>
    </row>
    <row r="11" spans="2:10" ht="0.6" customHeight="1" x14ac:dyDescent="0.2">
      <c r="F11" s="624"/>
    </row>
    <row r="12" spans="2:10" ht="1.5" customHeight="1" x14ac:dyDescent="0.2"/>
    <row r="13" spans="2:10" ht="0.6" customHeight="1" x14ac:dyDescent="0.2">
      <c r="H13" s="1171"/>
      <c r="I13" s="666"/>
      <c r="J13" s="666"/>
    </row>
    <row r="14" spans="2:10" ht="11.45" customHeight="1" x14ac:dyDescent="0.2">
      <c r="B14" s="1171"/>
      <c r="D14" s="18"/>
      <c r="F14" s="1171"/>
      <c r="H14" s="624"/>
      <c r="I14" s="624"/>
      <c r="J14" s="624"/>
    </row>
    <row r="15" spans="2:10" ht="0.6" customHeight="1" x14ac:dyDescent="0.2">
      <c r="B15" s="624"/>
      <c r="F15" s="624"/>
    </row>
  </sheetData>
  <mergeCells count="8">
    <mergeCell ref="H13:J14"/>
    <mergeCell ref="B14:B15"/>
    <mergeCell ref="F14:F15"/>
    <mergeCell ref="F2:F3"/>
    <mergeCell ref="B5:B7"/>
    <mergeCell ref="D5:D6"/>
    <mergeCell ref="F9:F11"/>
    <mergeCell ref="I9:I10"/>
  </mergeCells>
  <phoneticPr fontId="0" type="noConversion"/>
  <pageMargins left="0.39370078740157483" right="0.39370078740157483" top="0.39370078740157483" bottom="0.39370078740157483" header="0.39370078740157483" footer="0.39370078740157483"/>
  <pageSetup paperSize="8" orientation="landscape" r:id="rId1"/>
  <headerFooter alignWithMargins="0">
    <oddHeader>&amp;L&amp;C&amp;R</oddHeader>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2014-03-11T09:07:09Z</cp:lastPrinted>
  <dcterms:created xsi:type="dcterms:W3CDTF">2014-02-13T03:11:56Z</dcterms:created>
  <dcterms:modified xsi:type="dcterms:W3CDTF">2019-02-05T07:43:58Z</dcterms:modified>
</cp:coreProperties>
</file>