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5" i="1"/>
  <c r="H17" i="1"/>
  <c r="H18" i="1"/>
  <c r="H20" i="1"/>
  <c r="H21" i="1"/>
  <c r="H22" i="1"/>
  <c r="H23" i="1"/>
  <c r="H25" i="1"/>
  <c r="H26" i="1"/>
  <c r="H27" i="1"/>
  <c r="H28" i="1"/>
  <c r="H30" i="1"/>
  <c r="H31" i="1"/>
  <c r="H32" i="1"/>
  <c r="H33" i="1"/>
  <c r="H35" i="1"/>
  <c r="H36" i="1"/>
  <c r="H38" i="1"/>
  <c r="H39" i="1"/>
  <c r="H40" i="1"/>
  <c r="H41" i="1"/>
  <c r="H42" i="1"/>
  <c r="H44" i="1"/>
  <c r="H46" i="1"/>
  <c r="G7" i="1"/>
  <c r="G8" i="1"/>
  <c r="G9" i="1"/>
  <c r="G10" i="1"/>
  <c r="G11" i="1"/>
  <c r="G12" i="1"/>
  <c r="G13" i="1"/>
  <c r="G15" i="1"/>
  <c r="G17" i="1"/>
  <c r="G18" i="1"/>
  <c r="G20" i="1"/>
  <c r="G21" i="1"/>
  <c r="G22" i="1"/>
  <c r="G23" i="1"/>
  <c r="G25" i="1"/>
  <c r="G26" i="1"/>
  <c r="G27" i="1"/>
  <c r="G28" i="1"/>
  <c r="G30" i="1"/>
  <c r="G31" i="1"/>
  <c r="G32" i="1"/>
  <c r="G33" i="1"/>
  <c r="G35" i="1"/>
  <c r="G36" i="1"/>
  <c r="G38" i="1"/>
  <c r="G39" i="1"/>
  <c r="G40" i="1"/>
  <c r="G41" i="1"/>
  <c r="G42" i="1"/>
  <c r="G44" i="1"/>
  <c r="G46" i="1"/>
  <c r="F45" i="1"/>
  <c r="F43" i="1"/>
  <c r="F37" i="1"/>
  <c r="F34" i="1"/>
  <c r="F29" i="1"/>
  <c r="F24" i="1"/>
  <c r="F19" i="1"/>
  <c r="F16" i="1"/>
  <c r="F14" i="1"/>
  <c r="F6" i="1"/>
  <c r="E45" i="1"/>
  <c r="E43" i="1"/>
  <c r="E37" i="1"/>
  <c r="G37" i="1" s="1"/>
  <c r="E34" i="1"/>
  <c r="G34" i="1" s="1"/>
  <c r="E29" i="1"/>
  <c r="E24" i="1"/>
  <c r="E19" i="1"/>
  <c r="E16" i="1"/>
  <c r="E14" i="1"/>
  <c r="E6" i="1"/>
  <c r="D45" i="1"/>
  <c r="D43" i="1"/>
  <c r="D37" i="1"/>
  <c r="D34" i="1"/>
  <c r="D29" i="1"/>
  <c r="D24" i="1"/>
  <c r="D19" i="1"/>
  <c r="D16" i="1"/>
  <c r="D14" i="1"/>
  <c r="D6" i="1"/>
  <c r="H6" i="1" l="1"/>
  <c r="G24" i="1"/>
  <c r="H34" i="1"/>
  <c r="G43" i="1"/>
  <c r="G19" i="1"/>
  <c r="G16" i="1"/>
  <c r="H37" i="1"/>
  <c r="H19" i="1"/>
  <c r="G14" i="1"/>
  <c r="H29" i="1"/>
  <c r="H45" i="1"/>
  <c r="G45" i="1"/>
  <c r="H14" i="1"/>
  <c r="H43" i="1"/>
  <c r="H24" i="1"/>
  <c r="H16" i="1"/>
  <c r="G29" i="1"/>
  <c r="F47" i="1"/>
  <c r="G6" i="1"/>
  <c r="G47" i="1" l="1"/>
  <c r="H47" i="1"/>
</calcChain>
</file>

<file path=xl/sharedStrings.xml><?xml version="1.0" encoding="utf-8"?>
<sst xmlns="http://schemas.openxmlformats.org/spreadsheetml/2006/main" count="140" uniqueCount="140">
  <si>
    <t>№ п/п</t>
  </si>
  <si>
    <t>Название</t>
  </si>
  <si>
    <t>Раздел-подраздел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</si>
  <si>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</si>
  <si>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</si>
  <si>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</si>
  <si>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</si>
  <si>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</si>
  <si>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</si>
  <si>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</si>
  <si>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</si>
  <si>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</si>
  <si>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</si>
  <si>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</si>
  <si>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</si>
  <si>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</si>
  <si>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</si>
  <si>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</si>
  <si>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</si>
  <si>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</si>
  <si>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</si>
  <si>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</si>
  <si>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</si>
  <si>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</si>
  <si>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</si>
  <si>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</si>
  <si>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</si>
  <si>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</si>
  <si>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</si>
  <si>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</si>
  <si>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</si>
  <si>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</si>
  <si>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</si>
  <si>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</si>
  <si>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</si>
  <si>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</si>
  <si>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</si>
  <si>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</si>
  <si>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</si>
  <si>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</si>
  <si>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</si>
  <si>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</si>
  <si>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</si>
  <si>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</si>
  <si>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</si>
  <si>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</si>
  <si>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</si>
  <si>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</si>
  <si>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</si>
  <si>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</si>
  <si>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</si>
  <si>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</si>
  <si>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</si>
  <si>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</si>
  <si>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</si>
  <si>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</si>
  <si>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</si>
  <si>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</si>
  <si>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</si>
  <si>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</si>
  <si>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</si>
  <si>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</si>
  <si>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</si>
  <si>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</si>
  <si>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</si>
  <si>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</si>
  <si>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</si>
  <si>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</si>
  <si>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</si>
  <si>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</si>
  <si>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</si>
  <si>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</si>
  <si>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</si>
  <si>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</si>
  <si>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</si>
  <si>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</si>
  <si>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</si>
  <si>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</si>
  <si>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</si>
  <si>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</si>
  <si>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</si>
  <si>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</si>
  <si>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</si>
  <si>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</si>
  <si>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</si>
  <si>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</si>
  <si>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</si>
  <si>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</si>
  <si>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</si>
  <si>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</si>
  <si>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</si>
  <si>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</si>
  <si>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</si>
  <si>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</si>
  <si>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</si>
  <si>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</si>
  <si>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</si>
  <si>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</si>
  <si>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</si>
  <si>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</si>
  <si>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</si>
  <si>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</si>
  <si>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</si>
  <si>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</si>
  <si>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</si>
  <si>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</si>
  <si>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</si>
  <si>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</si>
  <si>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</si>
  <si>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</si>
  <si>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</si>
  <si>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</si>
  <si>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</si>
  <si>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</si>
  <si>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</si>
  <si>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</si>
  <si>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</si>
  <si>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</si>
  <si>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</si>
  <si>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</si>
  <si>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</si>
  <si>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</si>
  <si>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</si>
  <si>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</si>
  <si>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</si>
  <si>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</si>
  <si>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>ВСЕГО</t>
  </si>
  <si>
    <t xml:space="preserve">Первоначальный бюджет </t>
  </si>
  <si>
    <t xml:space="preserve">Уточненный бюджет </t>
  </si>
  <si>
    <t>Исполнено</t>
  </si>
  <si>
    <t xml:space="preserve">Отклонение </t>
  </si>
  <si>
    <t>Процент отклонения</t>
  </si>
  <si>
    <t>Причины отклонений 5 % и более</t>
  </si>
  <si>
    <t>6=5-4</t>
  </si>
  <si>
    <t>Расходование средств резервного фонда осуществляется в соответствии с Распоряжением Администрации Северо-Енисейского района по соответствующим разделам, подразделам бюджетной классификации</t>
  </si>
  <si>
    <t xml:space="preserve">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за 2016 год </t>
  </si>
  <si>
    <t>(тыс. рублей)</t>
  </si>
  <si>
    <t>Причиной неполного освоения средств является экономия средств в связи с фактическим поступлением средств родительской платы за присмотр и уход за детьми в образовательных учреждениях. Снижение суммы исполнения связано с неполной посещаемостью образовательных учреждений по причине болезни.</t>
  </si>
  <si>
    <t>Причиной неполного освоения средств является снижение суммы контрактов при проведении котировок и конкурсных процедур на закупку товаров и оказание услуг. Снижение суммы исполнения также связано с неполной посещаемостью образовательных учреждений по причине болезни.</t>
  </si>
  <si>
    <r>
      <t xml:space="preserve">Причиной неполного освоения ассигнований по использованию льготного проезда к месту отдыха и обратно является перенос льготного проезда  некоторых работников на 2017 год. 
</t>
    </r>
    <r>
      <rPr>
        <sz val="12"/>
        <color rgb="FFFF0000"/>
        <rFont val="Times New Roman"/>
        <family val="1"/>
        <charset val="204"/>
      </rPr>
      <t>В связи с несвоевременным началом оформления документов  по приобретению программного продукта и расходных материалов для выпуска газеты в соответствии с законом 44-ФЗ, приобретение программного продукта и расходных материалов до конца 2016 года не осуществлено.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</si>
</sst>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2" borderId="1" xfId="0" applyNumberFormat="1" applyFont="1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7"/>
  <sheetViews>
    <sheetView tabSelected="1" workbookViewId="0">
      <selection activeCell="M46" sqref="M46"/>
    </sheetView>
  </sheetViews>
  <sheetFormatPr defaultColWidth="9.140625" defaultRowHeight="15.75" x14ac:dyDescent="0.25"/>
  <cols>
    <col min="1" max="1" width="3.85546875" style="12" customWidth="1"/>
    <col min="2" max="2" width="56" style="12" customWidth="1"/>
    <col min="3" max="3" width="11" style="12" customWidth="1"/>
    <col min="4" max="4" width="20.42578125" style="12" customWidth="1"/>
    <col min="5" max="5" width="18.5703125" style="12" customWidth="1"/>
    <col min="6" max="6" width="14.140625" style="12" customWidth="1"/>
    <col min="7" max="7" width="13.85546875" style="12" customWidth="1"/>
    <col min="8" max="8" width="15.42578125" style="12" customWidth="1"/>
    <col min="9" max="9" width="50.28515625" style="12" customWidth="1"/>
    <col min="10" max="16384" width="9.140625" style="12"/>
  </cols>
  <sheetData>
    <row r="2" spans="1:9" ht="38.25" customHeight="1" x14ac:dyDescent="0.3">
      <c r="B2" s="28" t="s">
        <v>135</v>
      </c>
      <c r="C2" s="28"/>
      <c r="D2" s="28"/>
      <c r="E2" s="28"/>
      <c r="F2" s="28"/>
      <c r="G2" s="28"/>
      <c r="H2" s="28"/>
      <c r="I2" s="28"/>
    </row>
    <row r="3" spans="1:9" x14ac:dyDescent="0.25">
      <c r="I3" s="24" t="s">
        <v>136</v>
      </c>
    </row>
    <row r="4" spans="1:9" ht="47.25" x14ac:dyDescent="0.25">
      <c r="A4" s="13" t="s">
        <v>0</v>
      </c>
      <c r="B4" s="13" t="s">
        <v>1</v>
      </c>
      <c r="C4" s="13" t="s">
        <v>2</v>
      </c>
      <c r="D4" s="13" t="s">
        <v>127</v>
      </c>
      <c r="E4" s="13" t="s">
        <v>128</v>
      </c>
      <c r="F4" s="13" t="s">
        <v>129</v>
      </c>
      <c r="G4" s="13" t="s">
        <v>130</v>
      </c>
      <c r="H4" s="13" t="s">
        <v>131</v>
      </c>
      <c r="I4" s="13" t="s">
        <v>132</v>
      </c>
    </row>
    <row r="5" spans="1:9" x14ac:dyDescent="0.25">
      <c r="A5" s="14"/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 t="s">
        <v>133</v>
      </c>
      <c r="H5" s="14">
        <v>7</v>
      </c>
      <c r="I5" s="14">
        <v>8</v>
      </c>
    </row>
    <row r="6" spans="1:9" x14ac:dyDescent="0.25">
      <c r="A6" s="1" t="s">
        <v>3</v>
      </c>
      <c r="B6" s="2" t="s">
        <v>4</v>
      </c>
      <c r="C6" s="4" t="s">
        <v>5</v>
      </c>
      <c r="D6" s="5">
        <f t="shared" ref="D6:E6" si="0">D7+D8+D9+D11+D12+D13+D10</f>
        <v>224943.4</v>
      </c>
      <c r="E6" s="5">
        <f t="shared" si="0"/>
        <v>218023</v>
      </c>
      <c r="F6" s="5">
        <f>F7+F8+F9+F11+F12+F13+F10</f>
        <v>215319.30000000002</v>
      </c>
      <c r="G6" s="10">
        <f>F6-E6</f>
        <v>-2703.6999999999825</v>
      </c>
      <c r="H6" s="21">
        <f>100-(F6/E6*100)</f>
        <v>1.2400985217155949</v>
      </c>
      <c r="I6" s="17"/>
    </row>
    <row r="7" spans="1:9" ht="47.25" x14ac:dyDescent="0.25">
      <c r="A7" s="3" t="s">
        <v>6</v>
      </c>
      <c r="B7" s="2" t="s">
        <v>7</v>
      </c>
      <c r="C7" s="6" t="s">
        <v>8</v>
      </c>
      <c r="D7" s="7">
        <v>6844.7</v>
      </c>
      <c r="E7" s="7">
        <v>6659.43</v>
      </c>
      <c r="F7" s="7">
        <v>6604.8</v>
      </c>
      <c r="G7" s="10">
        <f t="shared" ref="G7:G47" si="1">F7-E7</f>
        <v>-54.630000000000109</v>
      </c>
      <c r="H7" s="21">
        <f t="shared" ref="H7:H47" si="2">100-(F7/E7*100)</f>
        <v>0.82034047959059819</v>
      </c>
      <c r="I7" s="17"/>
    </row>
    <row r="8" spans="1:9" ht="63" x14ac:dyDescent="0.25">
      <c r="A8" s="1" t="s">
        <v>9</v>
      </c>
      <c r="B8" s="2" t="s">
        <v>10</v>
      </c>
      <c r="C8" s="6" t="s">
        <v>11</v>
      </c>
      <c r="D8" s="7">
        <v>4681.2</v>
      </c>
      <c r="E8" s="7">
        <v>4834.5600000000004</v>
      </c>
      <c r="F8" s="7">
        <v>4798.3999999999996</v>
      </c>
      <c r="G8" s="10">
        <f t="shared" si="1"/>
        <v>-36.160000000000764</v>
      </c>
      <c r="H8" s="21">
        <f t="shared" si="2"/>
        <v>0.74794810696320724</v>
      </c>
      <c r="I8" s="17"/>
    </row>
    <row r="9" spans="1:9" ht="63" x14ac:dyDescent="0.25">
      <c r="A9" s="1" t="s">
        <v>12</v>
      </c>
      <c r="B9" s="2" t="s">
        <v>13</v>
      </c>
      <c r="C9" s="6" t="s">
        <v>14</v>
      </c>
      <c r="D9" s="7">
        <v>140713.79999999999</v>
      </c>
      <c r="E9" s="7">
        <v>170584.15</v>
      </c>
      <c r="F9" s="7">
        <v>168674.1</v>
      </c>
      <c r="G9" s="10">
        <f t="shared" si="1"/>
        <v>-1910.0499999999884</v>
      </c>
      <c r="H9" s="21">
        <f t="shared" si="2"/>
        <v>1.1197112979136676</v>
      </c>
      <c r="I9" s="17"/>
    </row>
    <row r="10" spans="1:9" x14ac:dyDescent="0.25">
      <c r="A10" s="3" t="s">
        <v>15</v>
      </c>
      <c r="B10" s="2" t="s">
        <v>16</v>
      </c>
      <c r="C10" s="6" t="s">
        <v>17</v>
      </c>
      <c r="D10" s="7">
        <v>5.4</v>
      </c>
      <c r="E10" s="7">
        <v>1.5</v>
      </c>
      <c r="F10" s="7">
        <v>1.5</v>
      </c>
      <c r="G10" s="10">
        <f t="shared" si="1"/>
        <v>0</v>
      </c>
      <c r="H10" s="21">
        <f t="shared" si="2"/>
        <v>0</v>
      </c>
      <c r="I10" s="17"/>
    </row>
    <row r="11" spans="1:9" ht="47.25" x14ac:dyDescent="0.25">
      <c r="A11" s="1" t="s">
        <v>18</v>
      </c>
      <c r="B11" s="2" t="s">
        <v>19</v>
      </c>
      <c r="C11" s="6" t="s">
        <v>20</v>
      </c>
      <c r="D11" s="7">
        <v>26313.599999999999</v>
      </c>
      <c r="E11" s="7">
        <v>27535.17</v>
      </c>
      <c r="F11" s="7">
        <v>27471.3</v>
      </c>
      <c r="G11" s="10">
        <f t="shared" si="1"/>
        <v>-63.869999999998981</v>
      </c>
      <c r="H11" s="21">
        <f t="shared" si="2"/>
        <v>0.23195789239724718</v>
      </c>
      <c r="I11" s="17"/>
    </row>
    <row r="12" spans="1:9" ht="78.75" x14ac:dyDescent="0.25">
      <c r="A12" s="1" t="s">
        <v>21</v>
      </c>
      <c r="B12" s="2" t="s">
        <v>22</v>
      </c>
      <c r="C12" s="6" t="s">
        <v>23</v>
      </c>
      <c r="D12" s="7">
        <v>5000</v>
      </c>
      <c r="E12" s="7">
        <v>500</v>
      </c>
      <c r="F12" s="7">
        <v>0</v>
      </c>
      <c r="G12" s="10">
        <f t="shared" si="1"/>
        <v>-500</v>
      </c>
      <c r="H12" s="21">
        <f t="shared" si="2"/>
        <v>100</v>
      </c>
      <c r="I12" s="17" t="s">
        <v>134</v>
      </c>
    </row>
    <row r="13" spans="1:9" x14ac:dyDescent="0.25">
      <c r="A13" s="3" t="s">
        <v>24</v>
      </c>
      <c r="B13" s="2" t="s">
        <v>25</v>
      </c>
      <c r="C13" s="6" t="s">
        <v>26</v>
      </c>
      <c r="D13" s="7">
        <v>41384.699999999997</v>
      </c>
      <c r="E13" s="7">
        <v>7908.19</v>
      </c>
      <c r="F13" s="7">
        <v>7769.2</v>
      </c>
      <c r="G13" s="10">
        <f t="shared" si="1"/>
        <v>-138.98999999999978</v>
      </c>
      <c r="H13" s="21">
        <f t="shared" si="2"/>
        <v>1.757545026105845</v>
      </c>
      <c r="I13" s="17"/>
    </row>
    <row r="14" spans="1:9" x14ac:dyDescent="0.25">
      <c r="A14" s="1" t="s">
        <v>27</v>
      </c>
      <c r="B14" s="2" t="s">
        <v>28</v>
      </c>
      <c r="C14" s="6" t="s">
        <v>29</v>
      </c>
      <c r="D14" s="7">
        <f t="shared" ref="D14:E14" si="3">D15</f>
        <v>454.9</v>
      </c>
      <c r="E14" s="7">
        <f t="shared" si="3"/>
        <v>432.3</v>
      </c>
      <c r="F14" s="7">
        <f>F15</f>
        <v>423.8</v>
      </c>
      <c r="G14" s="10">
        <f t="shared" si="1"/>
        <v>-8.5</v>
      </c>
      <c r="H14" s="21">
        <f t="shared" si="2"/>
        <v>1.9662271570668395</v>
      </c>
      <c r="I14" s="17"/>
    </row>
    <row r="15" spans="1:9" x14ac:dyDescent="0.25">
      <c r="A15" s="1" t="s">
        <v>30</v>
      </c>
      <c r="B15" s="2" t="s">
        <v>31</v>
      </c>
      <c r="C15" s="6" t="s">
        <v>32</v>
      </c>
      <c r="D15" s="7">
        <v>454.9</v>
      </c>
      <c r="E15" s="7">
        <v>432.3</v>
      </c>
      <c r="F15" s="7">
        <v>423.8</v>
      </c>
      <c r="G15" s="10">
        <f t="shared" si="1"/>
        <v>-8.5</v>
      </c>
      <c r="H15" s="21">
        <f t="shared" si="2"/>
        <v>1.9662271570668395</v>
      </c>
      <c r="I15" s="17"/>
    </row>
    <row r="16" spans="1:9" ht="31.5" x14ac:dyDescent="0.25">
      <c r="A16" s="1" t="s">
        <v>33</v>
      </c>
      <c r="B16" s="2" t="s">
        <v>34</v>
      </c>
      <c r="C16" s="6" t="s">
        <v>35</v>
      </c>
      <c r="D16" s="7">
        <f>D17++D18</f>
        <v>30415</v>
      </c>
      <c r="E16" s="7">
        <f>E17+E18</f>
        <v>35850.230000000003</v>
      </c>
      <c r="F16" s="7">
        <f>F17+F18</f>
        <v>35848.483</v>
      </c>
      <c r="G16" s="10">
        <f t="shared" si="1"/>
        <v>-1.7470000000030268</v>
      </c>
      <c r="H16" s="21">
        <f t="shared" si="2"/>
        <v>4.873051023665198E-3</v>
      </c>
      <c r="I16" s="17"/>
    </row>
    <row r="17" spans="1:9" ht="47.25" x14ac:dyDescent="0.25">
      <c r="A17" s="3" t="s">
        <v>36</v>
      </c>
      <c r="B17" s="2" t="s">
        <v>37</v>
      </c>
      <c r="C17" s="6" t="s">
        <v>38</v>
      </c>
      <c r="D17" s="7">
        <v>29975</v>
      </c>
      <c r="E17" s="7">
        <v>31811.47</v>
      </c>
      <c r="F17" s="7">
        <v>31811.4</v>
      </c>
      <c r="G17" s="10">
        <f t="shared" si="1"/>
        <v>-6.9999999999708962E-2</v>
      </c>
      <c r="H17" s="21">
        <f t="shared" si="2"/>
        <v>2.200464172261718E-4</v>
      </c>
      <c r="I17" s="17"/>
    </row>
    <row r="18" spans="1:9" x14ac:dyDescent="0.25">
      <c r="A18" s="1" t="s">
        <v>39</v>
      </c>
      <c r="B18" s="2" t="s">
        <v>40</v>
      </c>
      <c r="C18" s="6" t="s">
        <v>41</v>
      </c>
      <c r="D18" s="7">
        <v>440</v>
      </c>
      <c r="E18" s="7">
        <v>4038.76</v>
      </c>
      <c r="F18" s="7">
        <v>4037.0830000000001</v>
      </c>
      <c r="G18" s="10">
        <f t="shared" si="1"/>
        <v>-1.6770000000001346</v>
      </c>
      <c r="H18" s="21">
        <f t="shared" si="2"/>
        <v>4.1522645564484151E-2</v>
      </c>
      <c r="I18" s="17"/>
    </row>
    <row r="19" spans="1:9" x14ac:dyDescent="0.25">
      <c r="A19" s="1" t="s">
        <v>42</v>
      </c>
      <c r="B19" s="2" t="s">
        <v>43</v>
      </c>
      <c r="C19" s="6" t="s">
        <v>44</v>
      </c>
      <c r="D19" s="7">
        <f t="shared" ref="D19:E19" si="4">+D21+D23+D22+D20</f>
        <v>130243.3</v>
      </c>
      <c r="E19" s="7">
        <f t="shared" si="4"/>
        <v>215275.67</v>
      </c>
      <c r="F19" s="7">
        <f>+F21+F23+F22+F20</f>
        <v>215042.7</v>
      </c>
      <c r="G19" s="10">
        <f t="shared" si="1"/>
        <v>-232.97000000000116</v>
      </c>
      <c r="H19" s="21">
        <f t="shared" si="2"/>
        <v>0.10821938215312343</v>
      </c>
      <c r="I19" s="17"/>
    </row>
    <row r="20" spans="1:9" x14ac:dyDescent="0.25">
      <c r="A20" s="1" t="s">
        <v>45</v>
      </c>
      <c r="B20" s="2" t="s">
        <v>46</v>
      </c>
      <c r="C20" s="6" t="s">
        <v>47</v>
      </c>
      <c r="D20" s="7">
        <v>2200</v>
      </c>
      <c r="E20" s="7">
        <v>715.15</v>
      </c>
      <c r="F20" s="7">
        <v>715.2</v>
      </c>
      <c r="G20" s="10">
        <f t="shared" si="1"/>
        <v>5.0000000000068212E-2</v>
      </c>
      <c r="H20" s="21">
        <f t="shared" si="2"/>
        <v>-6.9915402363278645E-3</v>
      </c>
      <c r="I20" s="17"/>
    </row>
    <row r="21" spans="1:9" x14ac:dyDescent="0.25">
      <c r="A21" s="1" t="s">
        <v>48</v>
      </c>
      <c r="B21" s="2" t="s">
        <v>49</v>
      </c>
      <c r="C21" s="6" t="s">
        <v>50</v>
      </c>
      <c r="D21" s="7">
        <v>22541.9</v>
      </c>
      <c r="E21" s="7">
        <v>22433.89</v>
      </c>
      <c r="F21" s="7">
        <v>22433.9</v>
      </c>
      <c r="G21" s="10">
        <f t="shared" si="1"/>
        <v>1.0000000002037268E-2</v>
      </c>
      <c r="H21" s="21">
        <f t="shared" si="2"/>
        <v>-4.4575416936254442E-5</v>
      </c>
      <c r="I21" s="17"/>
    </row>
    <row r="22" spans="1:9" x14ac:dyDescent="0.25">
      <c r="A22" s="1" t="s">
        <v>51</v>
      </c>
      <c r="B22" s="2" t="s">
        <v>52</v>
      </c>
      <c r="C22" s="6" t="s">
        <v>53</v>
      </c>
      <c r="D22" s="7">
        <v>59825.3</v>
      </c>
      <c r="E22" s="7">
        <v>110679.5</v>
      </c>
      <c r="F22" s="7">
        <v>110446.6</v>
      </c>
      <c r="G22" s="10">
        <f t="shared" si="1"/>
        <v>-232.89999999999418</v>
      </c>
      <c r="H22" s="21">
        <f t="shared" si="2"/>
        <v>0.21042740525571446</v>
      </c>
      <c r="I22" s="17"/>
    </row>
    <row r="23" spans="1:9" x14ac:dyDescent="0.25">
      <c r="A23" s="1" t="s">
        <v>54</v>
      </c>
      <c r="B23" s="2" t="s">
        <v>55</v>
      </c>
      <c r="C23" s="6" t="s">
        <v>56</v>
      </c>
      <c r="D23" s="7">
        <v>45676.1</v>
      </c>
      <c r="E23" s="7">
        <v>81447.13</v>
      </c>
      <c r="F23" s="7">
        <v>81447</v>
      </c>
      <c r="G23" s="10">
        <f t="shared" si="1"/>
        <v>-0.13000000000465661</v>
      </c>
      <c r="H23" s="21">
        <f t="shared" si="2"/>
        <v>1.5961274510800649E-4</v>
      </c>
      <c r="I23" s="17"/>
    </row>
    <row r="24" spans="1:9" x14ac:dyDescent="0.25">
      <c r="A24" s="1" t="s">
        <v>57</v>
      </c>
      <c r="B24" s="2" t="s">
        <v>58</v>
      </c>
      <c r="C24" s="6" t="s">
        <v>59</v>
      </c>
      <c r="D24" s="7">
        <f t="shared" ref="D24:E24" si="5">D25+D26+D27+D28</f>
        <v>667472.69999999995</v>
      </c>
      <c r="E24" s="7">
        <f t="shared" si="5"/>
        <v>942842.00000000012</v>
      </c>
      <c r="F24" s="22">
        <f>F25+F26+F27+F28</f>
        <v>942796.89999999991</v>
      </c>
      <c r="G24" s="10">
        <f t="shared" si="1"/>
        <v>-45.100000000209548</v>
      </c>
      <c r="H24" s="21">
        <f t="shared" si="2"/>
        <v>4.7834101578274613E-3</v>
      </c>
      <c r="I24" s="17"/>
    </row>
    <row r="25" spans="1:9" x14ac:dyDescent="0.25">
      <c r="A25" s="1" t="s">
        <v>60</v>
      </c>
      <c r="B25" s="2" t="s">
        <v>61</v>
      </c>
      <c r="C25" s="6" t="s">
        <v>62</v>
      </c>
      <c r="D25" s="7">
        <v>266752.3</v>
      </c>
      <c r="E25" s="7">
        <v>300477.81</v>
      </c>
      <c r="F25" s="7">
        <v>300477.7</v>
      </c>
      <c r="G25" s="10">
        <f t="shared" si="1"/>
        <v>-0.10999999998603016</v>
      </c>
      <c r="H25" s="21">
        <f t="shared" si="2"/>
        <v>3.6608360517220717E-5</v>
      </c>
      <c r="I25" s="17"/>
    </row>
    <row r="26" spans="1:9" x14ac:dyDescent="0.25">
      <c r="A26" s="1" t="s">
        <v>63</v>
      </c>
      <c r="B26" s="2" t="s">
        <v>64</v>
      </c>
      <c r="C26" s="6" t="s">
        <v>65</v>
      </c>
      <c r="D26" s="7">
        <v>319263.40000000002</v>
      </c>
      <c r="E26" s="7">
        <v>545957.43999999994</v>
      </c>
      <c r="F26" s="7">
        <v>545924.5</v>
      </c>
      <c r="G26" s="10">
        <f t="shared" si="1"/>
        <v>-32.939999999944121</v>
      </c>
      <c r="H26" s="21">
        <f t="shared" si="2"/>
        <v>6.0334373316663914E-3</v>
      </c>
      <c r="I26" s="17"/>
    </row>
    <row r="27" spans="1:9" x14ac:dyDescent="0.25">
      <c r="A27" s="1" t="s">
        <v>66</v>
      </c>
      <c r="B27" s="2" t="s">
        <v>67</v>
      </c>
      <c r="C27" s="6" t="s">
        <v>68</v>
      </c>
      <c r="D27" s="7">
        <v>62675.7</v>
      </c>
      <c r="E27" s="7">
        <v>71559.570000000007</v>
      </c>
      <c r="F27" s="7">
        <v>71559.600000000006</v>
      </c>
      <c r="G27" s="10">
        <f t="shared" si="1"/>
        <v>2.9999999998835847E-2</v>
      </c>
      <c r="H27" s="21">
        <f t="shared" si="2"/>
        <v>-4.1923113840880433E-5</v>
      </c>
      <c r="I27" s="17"/>
    </row>
    <row r="28" spans="1:9" ht="31.5" x14ac:dyDescent="0.25">
      <c r="A28" s="1" t="s">
        <v>69</v>
      </c>
      <c r="B28" s="2" t="s">
        <v>70</v>
      </c>
      <c r="C28" s="6" t="s">
        <v>71</v>
      </c>
      <c r="D28" s="7">
        <v>18781.3</v>
      </c>
      <c r="E28" s="7">
        <v>24847.18</v>
      </c>
      <c r="F28" s="7">
        <v>24835.1</v>
      </c>
      <c r="G28" s="10">
        <f t="shared" si="1"/>
        <v>-12.080000000001746</v>
      </c>
      <c r="H28" s="21">
        <f t="shared" si="2"/>
        <v>4.861718714155927E-2</v>
      </c>
      <c r="I28" s="17"/>
    </row>
    <row r="29" spans="1:9" x14ac:dyDescent="0.25">
      <c r="A29" s="1" t="s">
        <v>72</v>
      </c>
      <c r="B29" s="2" t="s">
        <v>73</v>
      </c>
      <c r="C29" s="6" t="s">
        <v>74</v>
      </c>
      <c r="D29" s="7">
        <f t="shared" ref="D29:E29" si="6">D30+D31+D32+D33</f>
        <v>497044.6</v>
      </c>
      <c r="E29" s="7">
        <f t="shared" si="6"/>
        <v>587395.41</v>
      </c>
      <c r="F29" s="7">
        <f>F30+F31+F32+F33</f>
        <v>576076.80000000005</v>
      </c>
      <c r="G29" s="10">
        <f t="shared" si="1"/>
        <v>-11318.609999999986</v>
      </c>
      <c r="H29" s="21">
        <f t="shared" si="2"/>
        <v>1.9269149549534319</v>
      </c>
      <c r="I29" s="17"/>
    </row>
    <row r="30" spans="1:9" x14ac:dyDescent="0.25">
      <c r="A30" s="1" t="s">
        <v>75</v>
      </c>
      <c r="B30" s="2" t="s">
        <v>76</v>
      </c>
      <c r="C30" s="6" t="s">
        <v>77</v>
      </c>
      <c r="D30" s="7">
        <v>121767.7</v>
      </c>
      <c r="E30" s="7">
        <v>132692.9</v>
      </c>
      <c r="F30" s="7">
        <v>129682.9</v>
      </c>
      <c r="G30" s="10">
        <f t="shared" si="1"/>
        <v>-3010</v>
      </c>
      <c r="H30" s="21">
        <f t="shared" si="2"/>
        <v>2.2683956715091682</v>
      </c>
      <c r="I30" s="17"/>
    </row>
    <row r="31" spans="1:9" x14ac:dyDescent="0.25">
      <c r="A31" s="1" t="s">
        <v>78</v>
      </c>
      <c r="B31" s="2" t="s">
        <v>79</v>
      </c>
      <c r="C31" s="6" t="s">
        <v>80</v>
      </c>
      <c r="D31" s="7">
        <v>303476.5</v>
      </c>
      <c r="E31" s="7">
        <v>372335.12</v>
      </c>
      <c r="F31" s="7">
        <v>365678.9</v>
      </c>
      <c r="G31" s="10">
        <f t="shared" si="1"/>
        <v>-6656.2199999999721</v>
      </c>
      <c r="H31" s="21">
        <f t="shared" si="2"/>
        <v>1.7876959874212162</v>
      </c>
      <c r="I31" s="17"/>
    </row>
    <row r="32" spans="1:9" x14ac:dyDescent="0.25">
      <c r="A32" s="1" t="s">
        <v>81</v>
      </c>
      <c r="B32" s="2" t="s">
        <v>82</v>
      </c>
      <c r="C32" s="6" t="s">
        <v>83</v>
      </c>
      <c r="D32" s="7">
        <v>10871.1</v>
      </c>
      <c r="E32" s="7">
        <v>16289.3</v>
      </c>
      <c r="F32" s="7">
        <v>15783.2</v>
      </c>
      <c r="G32" s="10">
        <f t="shared" si="1"/>
        <v>-506.09999999999854</v>
      </c>
      <c r="H32" s="21">
        <f t="shared" si="2"/>
        <v>3.1069475054176507</v>
      </c>
      <c r="I32" s="17"/>
    </row>
    <row r="33" spans="1:9" x14ac:dyDescent="0.25">
      <c r="A33" s="1" t="s">
        <v>84</v>
      </c>
      <c r="B33" s="2" t="s">
        <v>85</v>
      </c>
      <c r="C33" s="6" t="s">
        <v>86</v>
      </c>
      <c r="D33" s="7">
        <v>60929.3</v>
      </c>
      <c r="E33" s="7">
        <v>66078.09</v>
      </c>
      <c r="F33" s="7">
        <v>64931.8</v>
      </c>
      <c r="G33" s="10">
        <f t="shared" si="1"/>
        <v>-1146.2899999999936</v>
      </c>
      <c r="H33" s="21">
        <f t="shared" si="2"/>
        <v>1.7347505050463639</v>
      </c>
      <c r="I33" s="17"/>
    </row>
    <row r="34" spans="1:9" x14ac:dyDescent="0.25">
      <c r="A34" s="1" t="s">
        <v>87</v>
      </c>
      <c r="B34" s="2" t="s">
        <v>88</v>
      </c>
      <c r="C34" s="6" t="s">
        <v>89</v>
      </c>
      <c r="D34" s="7">
        <f t="shared" ref="D34:E34" si="7">D35+D36</f>
        <v>110246.39999999999</v>
      </c>
      <c r="E34" s="7">
        <f t="shared" si="7"/>
        <v>128302</v>
      </c>
      <c r="F34" s="7">
        <f>F35+F36</f>
        <v>126720.90000000001</v>
      </c>
      <c r="G34" s="10">
        <f t="shared" si="1"/>
        <v>-1581.0999999999913</v>
      </c>
      <c r="H34" s="21">
        <f t="shared" si="2"/>
        <v>1.2323268538292353</v>
      </c>
      <c r="I34" s="17"/>
    </row>
    <row r="35" spans="1:9" x14ac:dyDescent="0.25">
      <c r="A35" s="1" t="s">
        <v>90</v>
      </c>
      <c r="B35" s="2" t="s">
        <v>91</v>
      </c>
      <c r="C35" s="6" t="s">
        <v>92</v>
      </c>
      <c r="D35" s="7">
        <v>87008.5</v>
      </c>
      <c r="E35" s="7">
        <v>100794.65</v>
      </c>
      <c r="F35" s="7">
        <v>99519.6</v>
      </c>
      <c r="G35" s="10">
        <f t="shared" si="1"/>
        <v>-1275.0499999999884</v>
      </c>
      <c r="H35" s="21">
        <f t="shared" si="2"/>
        <v>1.2649976958102371</v>
      </c>
      <c r="I35" s="17"/>
    </row>
    <row r="36" spans="1:9" x14ac:dyDescent="0.25">
      <c r="A36" s="1" t="s">
        <v>93</v>
      </c>
      <c r="B36" s="2" t="s">
        <v>94</v>
      </c>
      <c r="C36" s="6" t="s">
        <v>95</v>
      </c>
      <c r="D36" s="7">
        <v>23237.9</v>
      </c>
      <c r="E36" s="7">
        <v>27507.35</v>
      </c>
      <c r="F36" s="7">
        <v>27201.3</v>
      </c>
      <c r="G36" s="10">
        <f t="shared" si="1"/>
        <v>-306.04999999999927</v>
      </c>
      <c r="H36" s="21">
        <f t="shared" si="2"/>
        <v>1.1126117201402508</v>
      </c>
      <c r="I36" s="17"/>
    </row>
    <row r="37" spans="1:9" x14ac:dyDescent="0.25">
      <c r="A37" s="1" t="s">
        <v>96</v>
      </c>
      <c r="B37" s="2" t="s">
        <v>97</v>
      </c>
      <c r="C37" s="6" t="s">
        <v>98</v>
      </c>
      <c r="D37" s="7">
        <f t="shared" ref="D37:E37" si="8">D38+D39+D40+D41+D42</f>
        <v>66683.3</v>
      </c>
      <c r="E37" s="7">
        <f t="shared" si="8"/>
        <v>111161.14000000001</v>
      </c>
      <c r="F37" s="7">
        <f>F38+F39+F40+F41+F42</f>
        <v>108366.8</v>
      </c>
      <c r="G37" s="10">
        <f t="shared" si="1"/>
        <v>-2794.3400000000111</v>
      </c>
      <c r="H37" s="21">
        <f t="shared" si="2"/>
        <v>2.5137741480521072</v>
      </c>
      <c r="I37" s="17"/>
    </row>
    <row r="38" spans="1:9" x14ac:dyDescent="0.25">
      <c r="A38" s="1" t="s">
        <v>99</v>
      </c>
      <c r="B38" s="2" t="s">
        <v>100</v>
      </c>
      <c r="C38" s="6" t="s">
        <v>101</v>
      </c>
      <c r="D38" s="7">
        <v>500</v>
      </c>
      <c r="E38" s="7">
        <v>354.2</v>
      </c>
      <c r="F38" s="7">
        <v>354.1</v>
      </c>
      <c r="G38" s="10">
        <f t="shared" si="1"/>
        <v>-9.9999999999965894E-2</v>
      </c>
      <c r="H38" s="21">
        <f t="shared" si="2"/>
        <v>2.8232636928279931E-2</v>
      </c>
      <c r="I38" s="17"/>
    </row>
    <row r="39" spans="1:9" x14ac:dyDescent="0.25">
      <c r="A39" s="1" t="s">
        <v>102</v>
      </c>
      <c r="B39" s="2" t="s">
        <v>103</v>
      </c>
      <c r="C39" s="6" t="s">
        <v>104</v>
      </c>
      <c r="D39" s="7">
        <v>27882</v>
      </c>
      <c r="E39" s="7">
        <v>30469.96</v>
      </c>
      <c r="F39" s="7">
        <v>30226.2</v>
      </c>
      <c r="G39" s="10">
        <f t="shared" si="1"/>
        <v>-243.7599999999984</v>
      </c>
      <c r="H39" s="21">
        <f t="shared" si="2"/>
        <v>0.80000105021468926</v>
      </c>
      <c r="I39" s="17"/>
    </row>
    <row r="40" spans="1:9" ht="110.25" x14ac:dyDescent="0.25">
      <c r="A40" s="1" t="s">
        <v>105</v>
      </c>
      <c r="B40" s="2" t="s">
        <v>106</v>
      </c>
      <c r="C40" s="6" t="s">
        <v>107</v>
      </c>
      <c r="D40" s="7">
        <v>18835.400000000001</v>
      </c>
      <c r="E40" s="7">
        <v>25279.279999999999</v>
      </c>
      <c r="F40" s="7">
        <v>23289.5</v>
      </c>
      <c r="G40" s="10">
        <f t="shared" si="1"/>
        <v>-1989.7799999999988</v>
      </c>
      <c r="H40" s="21">
        <f t="shared" si="2"/>
        <v>7.8711893693174773</v>
      </c>
      <c r="I40" s="17" t="s">
        <v>138</v>
      </c>
    </row>
    <row r="41" spans="1:9" ht="126" x14ac:dyDescent="0.25">
      <c r="A41" s="1" t="s">
        <v>108</v>
      </c>
      <c r="B41" s="2" t="s">
        <v>109</v>
      </c>
      <c r="C41" s="6" t="s">
        <v>110</v>
      </c>
      <c r="D41" s="7">
        <v>2315.8000000000002</v>
      </c>
      <c r="E41" s="7">
        <v>2095.3000000000002</v>
      </c>
      <c r="F41" s="7">
        <v>1668.5</v>
      </c>
      <c r="G41" s="10">
        <f t="shared" si="1"/>
        <v>-426.80000000000018</v>
      </c>
      <c r="H41" s="23">
        <f t="shared" si="2"/>
        <v>20.369398176872053</v>
      </c>
      <c r="I41" s="17" t="s">
        <v>137</v>
      </c>
    </row>
    <row r="42" spans="1:9" x14ac:dyDescent="0.25">
      <c r="A42" s="1" t="s">
        <v>111</v>
      </c>
      <c r="B42" s="2" t="s">
        <v>112</v>
      </c>
      <c r="C42" s="6" t="s">
        <v>113</v>
      </c>
      <c r="D42" s="7">
        <v>17150.099999999999</v>
      </c>
      <c r="E42" s="7">
        <v>52962.400000000001</v>
      </c>
      <c r="F42" s="7">
        <v>52828.5</v>
      </c>
      <c r="G42" s="10">
        <f t="shared" si="1"/>
        <v>-133.90000000000146</v>
      </c>
      <c r="H42" s="21">
        <f t="shared" si="2"/>
        <v>0.25282086914491231</v>
      </c>
      <c r="I42" s="17"/>
    </row>
    <row r="43" spans="1:9" x14ac:dyDescent="0.25">
      <c r="A43" s="1" t="s">
        <v>114</v>
      </c>
      <c r="B43" s="2" t="s">
        <v>115</v>
      </c>
      <c r="C43" s="6" t="s">
        <v>116</v>
      </c>
      <c r="D43" s="7">
        <f t="shared" ref="D43:E43" si="9">D44</f>
        <v>142560.4</v>
      </c>
      <c r="E43" s="7">
        <f t="shared" si="9"/>
        <v>215140.58</v>
      </c>
      <c r="F43" s="7">
        <f>F44</f>
        <v>211962</v>
      </c>
      <c r="G43" s="10">
        <f t="shared" si="1"/>
        <v>-3178.5799999999872</v>
      </c>
      <c r="H43" s="21">
        <f t="shared" si="2"/>
        <v>1.4774432605880321</v>
      </c>
      <c r="I43" s="17"/>
    </row>
    <row r="44" spans="1:9" x14ac:dyDescent="0.25">
      <c r="A44" s="1" t="s">
        <v>117</v>
      </c>
      <c r="B44" s="2" t="s">
        <v>118</v>
      </c>
      <c r="C44" s="6" t="s">
        <v>119</v>
      </c>
      <c r="D44" s="7">
        <v>142560.4</v>
      </c>
      <c r="E44" s="7">
        <v>215140.58</v>
      </c>
      <c r="F44" s="7">
        <v>211962</v>
      </c>
      <c r="G44" s="10">
        <f t="shared" si="1"/>
        <v>-3178.5799999999872</v>
      </c>
      <c r="H44" s="21">
        <f t="shared" si="2"/>
        <v>1.4774432605880321</v>
      </c>
      <c r="I44" s="17"/>
    </row>
    <row r="45" spans="1:9" x14ac:dyDescent="0.25">
      <c r="A45" s="1" t="s">
        <v>120</v>
      </c>
      <c r="B45" s="2" t="s">
        <v>121</v>
      </c>
      <c r="C45" s="6" t="s">
        <v>122</v>
      </c>
      <c r="D45" s="7">
        <f t="shared" ref="D45:E45" si="10">+D46</f>
        <v>18161</v>
      </c>
      <c r="E45" s="7">
        <f t="shared" si="10"/>
        <v>21048.33</v>
      </c>
      <c r="F45" s="7">
        <f>+F46</f>
        <v>19987.400000000001</v>
      </c>
      <c r="G45" s="10">
        <f t="shared" si="1"/>
        <v>-1060.9300000000003</v>
      </c>
      <c r="H45" s="23">
        <f t="shared" si="2"/>
        <v>5.040447389412833</v>
      </c>
      <c r="I45" s="17"/>
    </row>
    <row r="46" spans="1:9" ht="173.25" x14ac:dyDescent="0.25">
      <c r="A46" s="1" t="s">
        <v>123</v>
      </c>
      <c r="B46" s="2" t="s">
        <v>124</v>
      </c>
      <c r="C46" s="6" t="s">
        <v>125</v>
      </c>
      <c r="D46" s="7">
        <v>18161</v>
      </c>
      <c r="E46" s="8">
        <v>21048.33</v>
      </c>
      <c r="F46" s="8">
        <v>19987.400000000001</v>
      </c>
      <c r="G46" s="10">
        <f t="shared" si="1"/>
        <v>-1060.9300000000003</v>
      </c>
      <c r="H46" s="23">
        <f t="shared" si="2"/>
        <v>5.040447389412833</v>
      </c>
      <c r="I46" s="25" t="s">
        <v>139</v>
      </c>
    </row>
    <row r="47" spans="1:9" s="20" customFormat="1" x14ac:dyDescent="0.25">
      <c r="A47" s="26" t="s">
        <v>126</v>
      </c>
      <c r="B47" s="27"/>
      <c r="C47" s="18"/>
      <c r="D47" s="9">
        <v>1888225</v>
      </c>
      <c r="E47" s="9">
        <v>2475470.7000000002</v>
      </c>
      <c r="F47" s="11">
        <f>F6+F14+F16+F19+F24+F29+F34+F37+F43+F45</f>
        <v>2452545.0829999996</v>
      </c>
      <c r="G47" s="15">
        <f t="shared" si="1"/>
        <v>-22925.617000000551</v>
      </c>
      <c r="H47" s="16">
        <f t="shared" si="2"/>
        <v>0.92611142600074459</v>
      </c>
      <c r="I47" s="19"/>
    </row>
  </sheetData>
  <mergeCells count="2">
    <mergeCell ref="A47:B47"/>
    <mergeCell ref="B2:I2"/>
  </mergeCells>
  <pageMargins left="0.70866141732283472" right="0.70866141732283472" top="0.74803149606299213" bottom="0.74803149606299213" header="0.31496062992125984" footer="0.31496062992125984"/>
  <pageSetup paperSize="9" scale="64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2017-04-21T09:47:37Z</dcterms:modified>
</cp:coreProperties>
</file>