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heckCompatibility="1" defaultThemeVersion="124226"/>
  <bookViews>
    <workbookView xWindow="120" yWindow="165" windowWidth="15120" windowHeight="7950"/>
  </bookViews>
  <sheets>
    <sheet name="мун прогр" sheetId="1" r:id="rId1"/>
    <sheet name="Лист2" sheetId="2" r:id="rId2"/>
    <sheet name="Лист3" sheetId="3" r:id="rId3"/>
  </sheets>
  <definedNames>
    <definedName name="_xlnm.Print_Area" localSheetId="0">'мун прогр'!$A$1:$K$67</definedName>
  </definedNames>
  <calcPr calcId="144525"/>
</workbook>
</file>

<file path=xl/calcChain.xml><?xml version="1.0" encoding="utf-8"?>
<calcChain xmlns="http://schemas.openxmlformats.org/spreadsheetml/2006/main">
  <c r="H62" i="1" l="1"/>
  <c r="H63" i="1"/>
  <c r="H64" i="1"/>
  <c r="H24" i="1"/>
  <c r="H25" i="1"/>
  <c r="G20" i="1"/>
  <c r="G21" i="1"/>
  <c r="J66" i="1"/>
  <c r="H66" i="1"/>
  <c r="G66" i="1"/>
  <c r="I66" i="1" s="1"/>
  <c r="D65" i="1"/>
  <c r="D50" i="1"/>
  <c r="F50" i="1"/>
  <c r="E50" i="1"/>
  <c r="F65" i="1"/>
  <c r="E65" i="1"/>
  <c r="G65" i="1" l="1"/>
  <c r="I65" i="1" s="1"/>
  <c r="H65" i="1"/>
  <c r="J65" i="1"/>
  <c r="J8" i="1"/>
  <c r="J9" i="1"/>
  <c r="J10" i="1"/>
  <c r="J11" i="1"/>
  <c r="J12" i="1"/>
  <c r="J14" i="1"/>
  <c r="J15" i="1"/>
  <c r="J16" i="1"/>
  <c r="J17" i="1"/>
  <c r="J19" i="1"/>
  <c r="J20" i="1"/>
  <c r="J23" i="1"/>
  <c r="J24" i="1"/>
  <c r="J25" i="1"/>
  <c r="J27" i="1"/>
  <c r="J28" i="1"/>
  <c r="J29" i="1"/>
  <c r="J30" i="1"/>
  <c r="J32" i="1"/>
  <c r="J33" i="1"/>
  <c r="J34" i="1"/>
  <c r="J35" i="1"/>
  <c r="J37" i="1"/>
  <c r="J38" i="1"/>
  <c r="J39" i="1"/>
  <c r="J41" i="1"/>
  <c r="J42" i="1"/>
  <c r="J43" i="1"/>
  <c r="J45" i="1"/>
  <c r="J46" i="1"/>
  <c r="J47" i="1"/>
  <c r="J48" i="1"/>
  <c r="J49" i="1"/>
  <c r="J52" i="1"/>
  <c r="J54" i="1"/>
  <c r="J56" i="1"/>
  <c r="J57" i="1"/>
  <c r="J58" i="1"/>
  <c r="J60" i="1"/>
  <c r="J61" i="1"/>
  <c r="J62" i="1"/>
  <c r="J63" i="1"/>
  <c r="J64" i="1"/>
  <c r="D59" i="1"/>
  <c r="D55" i="1"/>
  <c r="D53" i="1"/>
  <c r="D44" i="1"/>
  <c r="D40" i="1"/>
  <c r="D36" i="1"/>
  <c r="D31" i="1"/>
  <c r="D26" i="1"/>
  <c r="D22" i="1"/>
  <c r="D18" i="1"/>
  <c r="D13" i="1"/>
  <c r="D7" i="1"/>
  <c r="F59" i="1"/>
  <c r="E59" i="1"/>
  <c r="F55" i="1"/>
  <c r="E55" i="1"/>
  <c r="F53" i="1"/>
  <c r="E53" i="1"/>
  <c r="J50" i="1"/>
  <c r="F44" i="1"/>
  <c r="E44" i="1"/>
  <c r="F40" i="1"/>
  <c r="E40" i="1"/>
  <c r="F36" i="1"/>
  <c r="E36" i="1"/>
  <c r="F31" i="1"/>
  <c r="E31" i="1"/>
  <c r="F26" i="1"/>
  <c r="E26" i="1"/>
  <c r="G30" i="1"/>
  <c r="I30" i="1" s="1"/>
  <c r="H30" i="1"/>
  <c r="F22" i="1"/>
  <c r="E22" i="1"/>
  <c r="F18" i="1"/>
  <c r="E18" i="1"/>
  <c r="H21" i="1" l="1"/>
  <c r="J55" i="1"/>
  <c r="D67" i="1"/>
  <c r="J18" i="1"/>
  <c r="J31" i="1"/>
  <c r="J40" i="1"/>
  <c r="J26" i="1"/>
  <c r="J36" i="1"/>
  <c r="J44" i="1"/>
  <c r="J53" i="1"/>
  <c r="J59" i="1"/>
  <c r="J22" i="1"/>
  <c r="J21" i="1"/>
  <c r="F13" i="1"/>
  <c r="E13" i="1"/>
  <c r="J13" i="1" s="1"/>
  <c r="G17" i="1"/>
  <c r="I17" i="1" s="1"/>
  <c r="H17" i="1"/>
  <c r="F7" i="1"/>
  <c r="E7" i="1"/>
  <c r="J7" i="1" s="1"/>
  <c r="I42" i="1"/>
  <c r="H8" i="1"/>
  <c r="H9" i="1"/>
  <c r="H10" i="1"/>
  <c r="H11" i="1"/>
  <c r="H12" i="1"/>
  <c r="H14" i="1"/>
  <c r="H15" i="1"/>
  <c r="H16" i="1"/>
  <c r="H18" i="1"/>
  <c r="H19" i="1"/>
  <c r="H20" i="1"/>
  <c r="H22" i="1"/>
  <c r="H23" i="1"/>
  <c r="H26" i="1"/>
  <c r="H27" i="1"/>
  <c r="H28" i="1"/>
  <c r="H29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2" i="1"/>
  <c r="H53" i="1"/>
  <c r="H54" i="1"/>
  <c r="H55" i="1"/>
  <c r="H56" i="1"/>
  <c r="H57" i="1"/>
  <c r="H58" i="1"/>
  <c r="H59" i="1"/>
  <c r="H60" i="1"/>
  <c r="H61" i="1"/>
  <c r="G8" i="1"/>
  <c r="I8" i="1" s="1"/>
  <c r="G9" i="1"/>
  <c r="I9" i="1" s="1"/>
  <c r="G10" i="1"/>
  <c r="I10" i="1" s="1"/>
  <c r="G11" i="1"/>
  <c r="I11" i="1" s="1"/>
  <c r="G12" i="1"/>
  <c r="I12" i="1" s="1"/>
  <c r="G14" i="1"/>
  <c r="I14" i="1" s="1"/>
  <c r="G15" i="1"/>
  <c r="I15" i="1" s="1"/>
  <c r="G16" i="1"/>
  <c r="I16" i="1" s="1"/>
  <c r="G18" i="1"/>
  <c r="I18" i="1" s="1"/>
  <c r="G19" i="1"/>
  <c r="I19" i="1" s="1"/>
  <c r="I21" i="1"/>
  <c r="G22" i="1"/>
  <c r="I22" i="1" s="1"/>
  <c r="G23" i="1"/>
  <c r="I23" i="1" s="1"/>
  <c r="G24" i="1"/>
  <c r="I24" i="1" s="1"/>
  <c r="G26" i="1"/>
  <c r="I26" i="1" s="1"/>
  <c r="G27" i="1"/>
  <c r="I27" i="1" s="1"/>
  <c r="G28" i="1"/>
  <c r="I28" i="1" s="1"/>
  <c r="G29" i="1"/>
  <c r="I29" i="1" s="1"/>
  <c r="G31" i="1"/>
  <c r="I31" i="1" s="1"/>
  <c r="G32" i="1"/>
  <c r="I32" i="1" s="1"/>
  <c r="G33" i="1"/>
  <c r="I33" i="1" s="1"/>
  <c r="G34" i="1"/>
  <c r="I34" i="1" s="1"/>
  <c r="G35" i="1"/>
  <c r="I35" i="1" s="1"/>
  <c r="G36" i="1"/>
  <c r="I36" i="1" s="1"/>
  <c r="G37" i="1"/>
  <c r="I37" i="1" s="1"/>
  <c r="G38" i="1"/>
  <c r="I38" i="1" s="1"/>
  <c r="G39" i="1"/>
  <c r="I39" i="1" s="1"/>
  <c r="G40" i="1"/>
  <c r="I40" i="1" s="1"/>
  <c r="G41" i="1"/>
  <c r="I41" i="1" s="1"/>
  <c r="G43" i="1"/>
  <c r="I43" i="1" s="1"/>
  <c r="G44" i="1"/>
  <c r="I44" i="1" s="1"/>
  <c r="G46" i="1"/>
  <c r="I46" i="1" s="1"/>
  <c r="G47" i="1"/>
  <c r="I47" i="1" s="1"/>
  <c r="G48" i="1"/>
  <c r="I48" i="1" s="1"/>
  <c r="G49" i="1"/>
  <c r="I49" i="1" s="1"/>
  <c r="G50" i="1"/>
  <c r="I50" i="1" s="1"/>
  <c r="G52" i="1"/>
  <c r="I52" i="1" s="1"/>
  <c r="G53" i="1"/>
  <c r="I53" i="1" s="1"/>
  <c r="G54" i="1"/>
  <c r="I54" i="1" s="1"/>
  <c r="G55" i="1"/>
  <c r="I55" i="1" s="1"/>
  <c r="G56" i="1"/>
  <c r="I56" i="1" s="1"/>
  <c r="G57" i="1"/>
  <c r="I57" i="1" s="1"/>
  <c r="G58" i="1"/>
  <c r="I58" i="1" s="1"/>
  <c r="G59" i="1"/>
  <c r="I59" i="1" s="1"/>
  <c r="G60" i="1"/>
  <c r="I60" i="1" s="1"/>
  <c r="G61" i="1"/>
  <c r="I61" i="1" s="1"/>
  <c r="G62" i="1"/>
  <c r="I62" i="1" s="1"/>
  <c r="G63" i="1"/>
  <c r="I63" i="1" s="1"/>
  <c r="G64" i="1"/>
  <c r="I64" i="1" s="1"/>
  <c r="G13" i="1" l="1"/>
  <c r="I13" i="1" s="1"/>
  <c r="E67" i="1"/>
  <c r="J67" i="1" s="1"/>
  <c r="F67" i="1"/>
  <c r="G7" i="1"/>
  <c r="I7" i="1" s="1"/>
  <c r="H13" i="1"/>
  <c r="H7" i="1"/>
  <c r="H67" i="1" l="1"/>
  <c r="G67" i="1"/>
  <c r="I67" i="1" s="1"/>
</calcChain>
</file>

<file path=xl/sharedStrings.xml><?xml version="1.0" encoding="utf-8"?>
<sst xmlns="http://schemas.openxmlformats.org/spreadsheetml/2006/main" count="141" uniqueCount="137">
  <si>
    <t>№ п/п</t>
  </si>
  <si>
    <t>Наименование муниципальной программы, подпрограммы</t>
  </si>
  <si>
    <t>Код целевой статьи расходов</t>
  </si>
  <si>
    <t>Причины отклонений 5 % и более</t>
  </si>
  <si>
    <t>Муниципальная программа «Развитие образования»</t>
  </si>
  <si>
    <t>Подпрограмма 1 «Обеспечение жизнедеятельности образовательных учреждений»</t>
  </si>
  <si>
    <t>Подпрограмма 2.«Одаренные дети»</t>
  </si>
  <si>
    <t>Подпрограмма 3. «Сохранение и укрепление здоровья детей»</t>
  </si>
  <si>
    <t>Подпрограмма 4. «Развитие дошкольного, общего и дополнительного образования»</t>
  </si>
  <si>
    <t>Подпрограмма 5. «Обеспечение реализации муниципальной программы»</t>
  </si>
  <si>
    <t>Муниципальная программа «Система социальной защиты граждан в Северо-Енисейском районе»</t>
  </si>
  <si>
    <t>Подпрограмма 4. «Повышение качества и доступности социальных услуг»</t>
  </si>
  <si>
    <t>Подпрограмма 6. «Дополнительные меры социальной поддержки граждан»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</si>
  <si>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</si>
  <si>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Подпрограмма 1. «Модернизация, реконструкция, капитальный ремонт объектов коммунальной инфраструктуры и обновление материально-технической базы предприятий жилищно-коммунального хозяйства Северо-Енисейского района»</t>
  </si>
  <si>
    <t>Подпрограмма 2. «Чистая вода Северо-Енисейского района»</t>
  </si>
  <si>
    <t>Подпрограмма 3. «Доступность коммунально-бытовых услуг для населения Северо-Енисейского района»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</si>
  <si>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характера»</t>
  </si>
  <si>
    <t>Подпрограмма 1. «Обеспечение предупреждения возникновения и развития чрезвычайных ситуаций природного и техногенного характера»</t>
  </si>
  <si>
    <t>Подпрограмма 2. «Обеспечение первичных мер пожарной безопасности в населенных пунктах района»</t>
  </si>
  <si>
    <t>Муниципальная программа «Развитие культуры»</t>
  </si>
  <si>
    <t>Подпрограмма 1. «Сохранение культурного наследия»</t>
  </si>
  <si>
    <t>Подпрограмма 2. «Поддержка искусства и народного творчества»</t>
  </si>
  <si>
    <t>Мероприятие 1. «Обеспечение условий реализации муниципальной программы и прочие мероприятия»</t>
  </si>
  <si>
    <t>Муниципальная программа «Развитие физической культуры, спорта и молодежной политики»</t>
  </si>
  <si>
    <t>Подпрограмма 1. «Развитие массовой физической культуры и спорта»</t>
  </si>
  <si>
    <t>Подпрограмма 2. «Развитие молодежной политики в районе»</t>
  </si>
  <si>
    <t>Подпрограмма 3. «Обеспечение жильем молодых семей в Северо-Енисейском районе»</t>
  </si>
  <si>
    <t>Муниципальная программа «Развитие транспортной системы Северо-Енисейского района»</t>
  </si>
  <si>
    <t>Подпрограмма 1. «Дороги Северо-Енисейского района»</t>
  </si>
  <si>
    <t>Подпрограмма 3. «Развитие транспортного комплекса Северо-Енисейского района»</t>
  </si>
  <si>
    <t>Подпрограмма 2. «Повышение безопасности дорожного движения в Северо-Енисейском районе»</t>
  </si>
  <si>
    <t>Муниципальная программа «Развитие местного самоуправления»</t>
  </si>
  <si>
    <t>Подпрограмма 1. «Создание условий для обеспечения населения района услугами торговли»</t>
  </si>
  <si>
    <t>Подпрограмма 3 «Развитие и поддержка субъектов малого и среднего предпринимательства на территории района»</t>
  </si>
  <si>
    <t>Подпрограмма 4 «Развитие сельского хозяйства на территории Северо-Енисейского района»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</si>
  <si>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</si>
  <si>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Подпрограмма 1. «Стимулирование жилищного строительства на территории Северо-Енисейского района»</t>
  </si>
  <si>
    <t>Подпрограмма 4. «Развитие среднеэтажного и малоэтажного жилищного строительства в Северо-Енисейском районе»</t>
  </si>
  <si>
    <t>Подпрограмма 5. «Капитальный ремонт муниципальных жилых помещений и общего имущества в многоквартирных домах, расположенных на территории Северо-Енисейского района»</t>
  </si>
  <si>
    <t>Подпрограмма 6. «Реализация мероприятий в области градостроительной деятельности на территории Северо-Енисейского района»</t>
  </si>
  <si>
    <t>Подпрограмма 7. «Обеспечение условий реализации муниципальной программы»</t>
  </si>
  <si>
    <t>Муниципальная программа «Управление муниципальными финансами»</t>
  </si>
  <si>
    <t>Подпрограмма 2. «Обеспечение реализации муниципальной программы и прочие мероприятия»</t>
  </si>
  <si>
    <t>Муниципальная программа «Содействие развитию гражданского общества»</t>
  </si>
  <si>
    <t>Подпрограмма 1. «Открытость власти и информирование населения Северо-Енисейского района о деятельности и решениях органов местного самоуправления Северо-Енисейского района и информационно-разъяснительная работа по актуальным социально значимым вопросам»</t>
  </si>
  <si>
    <t>Муниципальная программа «Управление муниципальным имуществом»</t>
  </si>
  <si>
    <t>Подпрограмма 1. «Повышение эффективности управления муниципальным имуществом, содержание и техническое обслуживание муниципального имущества»</t>
  </si>
  <si>
    <t>Подпрограмма 2. «Реализация мероприятий в области земельных отношений и природопользования»</t>
  </si>
  <si>
    <t>Подпрограмма 3. «Строительство, реконструкция, капитальный ремонт и техническое оснащение муниципальных объектов административно-социальной сферы»</t>
  </si>
  <si>
    <t>Муниципальная программа «Благоустройство территории»</t>
  </si>
  <si>
    <t>Подпрограмма 1. «Благоустройство территории района»</t>
  </si>
  <si>
    <t>Мероприятие 1. «Поддержка проектов и мероприятий по благоустройству территории района»</t>
  </si>
  <si>
    <t>Мероприятие 2. «Финансовое обеспечение затрат, связанных с осуществлением работ по внешнему благоустройству»</t>
  </si>
  <si>
    <t>Мероприятие 3. «Возмещение затрат, связанных с оказанием услуг по поднятию и доставке криминальных и бесхозных трупов с мест происшествий и обнаружения в морг»</t>
  </si>
  <si>
    <t>Мероприятие 4. Осуществление мероприятий по отлову и содержанию безнадзорных животных</t>
  </si>
  <si>
    <t>0200000000</t>
  </si>
  <si>
    <t>0210000000</t>
  </si>
  <si>
    <t>0220000000</t>
  </si>
  <si>
    <t>0230000000</t>
  </si>
  <si>
    <t>0240000000</t>
  </si>
  <si>
    <t>0250000000</t>
  </si>
  <si>
    <t>0300000000</t>
  </si>
  <si>
    <t>0360000000</t>
  </si>
  <si>
    <t>0370000000</t>
  </si>
  <si>
    <t>0380000000</t>
  </si>
  <si>
    <t>0400000000</t>
  </si>
  <si>
    <t>0410000000</t>
  </si>
  <si>
    <t>0420000000</t>
  </si>
  <si>
    <t>0440000000</t>
  </si>
  <si>
    <t>0500000000</t>
  </si>
  <si>
    <t>0510000000</t>
  </si>
  <si>
    <t>0520000000</t>
  </si>
  <si>
    <t>0800000000</t>
  </si>
  <si>
    <t>0810000000</t>
  </si>
  <si>
    <t>0820000000</t>
  </si>
  <si>
    <t>0830000000</t>
  </si>
  <si>
    <t>0900000000</t>
  </si>
  <si>
    <t>0910000000</t>
  </si>
  <si>
    <t>0920000000</t>
  </si>
  <si>
    <t>0930000000</t>
  </si>
  <si>
    <t>0950000000</t>
  </si>
  <si>
    <t>1200000000</t>
  </si>
  <si>
    <t>1210000000</t>
  </si>
  <si>
    <t>1220000000</t>
  </si>
  <si>
    <t>1230000000</t>
  </si>
  <si>
    <t>1500000000</t>
  </si>
  <si>
    <t>1510000000</t>
  </si>
  <si>
    <t>1530000000</t>
  </si>
  <si>
    <t>1540000000</t>
  </si>
  <si>
    <t>1600000000</t>
  </si>
  <si>
    <t>1610000000</t>
  </si>
  <si>
    <t>1640000000</t>
  </si>
  <si>
    <t>1650000000</t>
  </si>
  <si>
    <t>1660000000</t>
  </si>
  <si>
    <t>1670000000</t>
  </si>
  <si>
    <t>1800000000</t>
  </si>
  <si>
    <t>1820000000</t>
  </si>
  <si>
    <t>2000000000</t>
  </si>
  <si>
    <t>2010000000</t>
  </si>
  <si>
    <t>2100000000</t>
  </si>
  <si>
    <t>2110000000</t>
  </si>
  <si>
    <t>2120000000</t>
  </si>
  <si>
    <t>2130000000</t>
  </si>
  <si>
    <t>2200000000</t>
  </si>
  <si>
    <t>2210000000</t>
  </si>
  <si>
    <t>2220000000</t>
  </si>
  <si>
    <t>2230000000</t>
  </si>
  <si>
    <t>2240000000</t>
  </si>
  <si>
    <t>2250000000</t>
  </si>
  <si>
    <t>ВСЕГО</t>
  </si>
  <si>
    <t>Исполнено (тыс. рублей)</t>
  </si>
  <si>
    <t>Процент исполнения (%)</t>
  </si>
  <si>
    <t>Процент отклонения (%)</t>
  </si>
  <si>
    <t>0390000000</t>
  </si>
  <si>
    <t>Отдельное мероприятие 1. «Единовременная денежная выплата Главы Северо-Енисейского района ко «Дню металлурга» пенсионерам Северо-Енисейского района в 2017 году»</t>
  </si>
  <si>
    <t>0840000000</t>
  </si>
  <si>
    <t>Подпрограмма 3. «Обеспечение содержания (эксплуатации) имущества муниципальных учреждений Северо-Енисейского района»</t>
  </si>
  <si>
    <t>0530000000</t>
  </si>
  <si>
    <t>Подпрограмма 3 «Профилактика правонарушений в районе»</t>
  </si>
  <si>
    <t>Отклонение (тыс. рублей) гр 5-гр4</t>
  </si>
  <si>
    <t>Первоначальный бюджет                 (тыс. рублей)</t>
  </si>
  <si>
    <t>Отклонение (тыс. рублей) гр 4-гр3</t>
  </si>
  <si>
    <t>Реализация муниципальных программ в 2018 году</t>
  </si>
  <si>
    <t>Уточненный бюджет (поправка 15 на 25.12.2018) 
(тыс. рублей)</t>
  </si>
  <si>
    <t>2400000000</t>
  </si>
  <si>
    <t>2410000000</t>
  </si>
  <si>
    <t>Муниципальная программа «Формирование комфортной городской (сельской) среды Северо-Енисейского района на 2018-2022 годы»</t>
  </si>
  <si>
    <t>Подпрограмма 1. «Формирование комфортной городской (сельской) среды Северо-Енисейского района»</t>
  </si>
  <si>
    <t>Отмена мероприятий</t>
  </si>
  <si>
    <t>По услугам организации питания не выставлены счета, по транспортным расходам до бассейна "Аяхта" отмена поездок</t>
  </si>
  <si>
    <t>В связи с дополнительным выделением бюджетных ассигнований в ноябре и декабре 2018 года субсидии по общеобразовательному процессу, а так же в связи в связи с длительностью конкурсных процедур, использовать средства субсидии в полном объеме не представилось возможным.</t>
  </si>
  <si>
    <t>Оплата по "факту" на основании актов выполненных работ</t>
  </si>
  <si>
    <t>В связи с поздним предоставлением субсидии за содействие развитию налогового потенциала, длительностью конкурентных процедур, исполнение контракта по текущему ремонту помещений детской центральной библиотеки, приобрение оборудования будет осуществлено в 2019 году</t>
  </si>
  <si>
    <t>Несостоявшийся аукцион по мероприятию «Устройство выносных стоек с дорожными знаками «Пешеходный переход» возле образовательных учреждений, ул. Донского, 41 А, ул. Ленина, 7, гп Северо-Енисейский»</t>
  </si>
  <si>
    <t>Отсутствие претенденов на получение субсидии</t>
  </si>
  <si>
    <t>Оплтата по "факту" на основании актов выполненных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</si>
</sst>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8" fillId="0" borderId="0"/>
  </cellStyleXfs>
  <cellXfs count="3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49" fontId="2" fillId="3" borderId="1" xfId="0" applyNumberFormat="1" applyFont="1" applyFill="1" applyBorder="1" applyAlignment="1" applyProtection="1">
      <alignment horizontal="left" vertical="top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 applyAlignment="1">
      <alignment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right" vertical="center" wrapText="1"/>
    </xf>
    <xf numFmtId="49" fontId="2" fillId="3" borderId="1" xfId="0" applyNumberFormat="1" applyFont="1" applyFill="1" applyBorder="1" applyAlignment="1" applyProtection="1">
      <alignment horizontal="left" vertical="center" wrapText="1"/>
    </xf>
    <xf numFmtId="164" fontId="2" fillId="3" borderId="1" xfId="0" applyNumberFormat="1" applyFont="1" applyFill="1" applyBorder="1" applyAlignment="1" applyProtection="1">
      <alignment horizontal="right" vertical="center" wrapText="1"/>
    </xf>
    <xf numFmtId="0" fontId="2" fillId="3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right" vertical="center" wrapText="1"/>
    </xf>
    <xf numFmtId="164" fontId="1" fillId="4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wrapText="1"/>
    </xf>
    <xf numFmtId="0" fontId="1" fillId="3" borderId="1" xfId="0" applyFont="1" applyFill="1" applyBorder="1" applyAlignment="1">
      <alignment vertical="center" wrapText="1"/>
    </xf>
    <xf numFmtId="49" fontId="4" fillId="3" borderId="1" xfId="0" applyNumberFormat="1" applyFont="1" applyFill="1" applyBorder="1" applyAlignment="1" applyProtection="1">
      <alignment horizontal="left" vertical="center" wrapText="1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164" fontId="2" fillId="0" borderId="1" xfId="1" applyNumberFormat="1" applyFont="1" applyBorder="1" applyAlignment="1" applyProtection="1">
      <alignment horizontal="right" vertical="center" wrapText="1"/>
    </xf>
    <xf numFmtId="49" fontId="7" fillId="0" borderId="2" xfId="2" applyNumberFormat="1" applyFont="1" applyBorder="1" applyAlignment="1" applyProtection="1">
      <alignment horizontal="left" vertical="center" wrapText="1"/>
    </xf>
    <xf numFmtId="164" fontId="4" fillId="2" borderId="1" xfId="1" applyNumberFormat="1" applyFont="1" applyFill="1" applyBorder="1" applyAlignment="1" applyProtection="1">
      <alignment horizontal="right" vertical="center" wrapText="1"/>
    </xf>
    <xf numFmtId="49" fontId="4" fillId="2" borderId="3" xfId="2" applyNumberFormat="1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left" wrapText="1"/>
    </xf>
    <xf numFmtId="0" fontId="5" fillId="0" borderId="0" xfId="0" applyFont="1" applyAlignment="1">
      <alignment horizontal="center" wrapText="1"/>
    </xf>
  </cellXfs>
  <cellStyles count="3">
    <cellStyle name="Обычный" xfId="0" builtinId="0"/>
    <cellStyle name="Обычный_мун прогр" xfId="1"/>
    <cellStyle name="Обычный_мун прогр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E73"/>
  <sheetViews>
    <sheetView tabSelected="1" topLeftCell="A4" zoomScale="70" zoomScaleNormal="70" workbookViewId="0">
      <pane ySplit="1305" topLeftCell="A55" activePane="bottomLeft"/>
      <selection activeCell="K8" sqref="K8"/>
      <selection pane="bottomLeft" sqref="A1:K67"/>
    </sheetView>
  </sheetViews>
  <sheetFormatPr defaultColWidth="9.140625" defaultRowHeight="15.75" x14ac:dyDescent="0.25"/>
  <cols>
    <col min="1" max="1" width="6" style="1" customWidth="1"/>
    <col min="2" max="2" width="47.85546875" style="1" customWidth="1"/>
    <col min="3" max="3" width="17.7109375" style="1" customWidth="1"/>
    <col min="4" max="4" width="21.28515625" style="1" customWidth="1"/>
    <col min="5" max="5" width="18.85546875" style="1" customWidth="1"/>
    <col min="6" max="6" width="16.28515625" style="1" customWidth="1"/>
    <col min="7" max="7" width="16" style="1" customWidth="1"/>
    <col min="8" max="8" width="14.7109375" style="1" customWidth="1"/>
    <col min="9" max="10" width="15" style="1" customWidth="1"/>
    <col min="11" max="11" width="41.85546875" style="1" customWidth="1"/>
    <col min="12" max="16384" width="9.140625" style="1"/>
  </cols>
  <sheetData>
    <row r="2" spans="1:161" ht="20.25" x14ac:dyDescent="0.3">
      <c r="B2" s="36" t="s">
        <v>123</v>
      </c>
      <c r="C2" s="36"/>
      <c r="D2" s="36"/>
      <c r="E2" s="36"/>
      <c r="F2" s="36"/>
      <c r="G2" s="36"/>
      <c r="H2" s="36"/>
      <c r="I2" s="36"/>
      <c r="J2" s="36"/>
      <c r="K2" s="36"/>
    </row>
    <row r="4" spans="1:161" ht="15" customHeight="1" x14ac:dyDescent="0.25">
      <c r="K4" s="2"/>
    </row>
    <row r="5" spans="1:161" ht="78.75" x14ac:dyDescent="0.25">
      <c r="A5" s="3" t="s">
        <v>0</v>
      </c>
      <c r="B5" s="3" t="s">
        <v>1</v>
      </c>
      <c r="C5" s="3" t="s">
        <v>2</v>
      </c>
      <c r="D5" s="24" t="s">
        <v>121</v>
      </c>
      <c r="E5" s="3" t="s">
        <v>124</v>
      </c>
      <c r="F5" s="3" t="s">
        <v>111</v>
      </c>
      <c r="G5" s="3" t="s">
        <v>112</v>
      </c>
      <c r="H5" s="3" t="s">
        <v>120</v>
      </c>
      <c r="I5" s="3" t="s">
        <v>113</v>
      </c>
      <c r="J5" s="3" t="s">
        <v>122</v>
      </c>
      <c r="K5" s="3" t="s">
        <v>3</v>
      </c>
    </row>
    <row r="6" spans="1:161" s="4" customFormat="1" x14ac:dyDescent="0.25">
      <c r="A6" s="3"/>
      <c r="B6" s="3">
        <v>1</v>
      </c>
      <c r="C6" s="3">
        <v>2</v>
      </c>
      <c r="D6" s="24">
        <v>3</v>
      </c>
      <c r="E6" s="3">
        <v>4</v>
      </c>
      <c r="F6" s="3">
        <v>5</v>
      </c>
      <c r="G6" s="3"/>
      <c r="H6" s="3">
        <v>6</v>
      </c>
      <c r="I6" s="3">
        <v>7</v>
      </c>
      <c r="J6" s="3"/>
      <c r="K6" s="3">
        <v>8</v>
      </c>
    </row>
    <row r="7" spans="1:161" s="6" customFormat="1" ht="31.5" x14ac:dyDescent="0.25">
      <c r="A7" s="5">
        <v>1</v>
      </c>
      <c r="B7" s="17" t="s">
        <v>4</v>
      </c>
      <c r="C7" s="18" t="s">
        <v>56</v>
      </c>
      <c r="D7" s="7">
        <f>SUM(D8:D12)</f>
        <v>525642.30000000005</v>
      </c>
      <c r="E7" s="19">
        <f>E8+E9+E10+E11+E12</f>
        <v>556928.5</v>
      </c>
      <c r="F7" s="19">
        <f>F8+F9+F10+F11+F12</f>
        <v>529577.80000000005</v>
      </c>
      <c r="G7" s="7">
        <f>F7/E7*100</f>
        <v>95.089010528281477</v>
      </c>
      <c r="H7" s="7">
        <f>F7-E7</f>
        <v>-27350.699999999953</v>
      </c>
      <c r="I7" s="7">
        <f t="shared" ref="I7:I13" si="0">100-G7</f>
        <v>4.9109894717185227</v>
      </c>
      <c r="J7" s="7">
        <f>E7-D7</f>
        <v>31286.199999999953</v>
      </c>
      <c r="K7" s="5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</row>
    <row r="8" spans="1:161" s="9" customFormat="1" ht="47.25" x14ac:dyDescent="0.25">
      <c r="A8" s="8"/>
      <c r="B8" s="20" t="s">
        <v>5</v>
      </c>
      <c r="C8" s="11" t="s">
        <v>57</v>
      </c>
      <c r="D8" s="26">
        <v>19120.8</v>
      </c>
      <c r="E8" s="31">
        <v>35330.300000000003</v>
      </c>
      <c r="F8" s="31">
        <v>35244.400000000001</v>
      </c>
      <c r="G8" s="15">
        <f t="shared" ref="G8:G67" si="1">F8/E8*100</f>
        <v>99.75686591962139</v>
      </c>
      <c r="H8" s="15">
        <f t="shared" ref="H8:H67" si="2">F8-E8</f>
        <v>-85.900000000001455</v>
      </c>
      <c r="I8" s="15">
        <f t="shared" si="0"/>
        <v>0.24313408037860995</v>
      </c>
      <c r="J8" s="23">
        <f t="shared" ref="J8:J67" si="3">E8-D8</f>
        <v>16209.500000000004</v>
      </c>
      <c r="K8" s="8"/>
    </row>
    <row r="9" spans="1:161" s="9" customFormat="1" ht="23.25" customHeight="1" x14ac:dyDescent="0.25">
      <c r="A9" s="8"/>
      <c r="B9" s="20" t="s">
        <v>6</v>
      </c>
      <c r="C9" s="11" t="s">
        <v>58</v>
      </c>
      <c r="D9" s="26">
        <v>1378</v>
      </c>
      <c r="E9" s="31">
        <v>1313.8</v>
      </c>
      <c r="F9" s="31">
        <v>1193.5999999999999</v>
      </c>
      <c r="G9" s="15">
        <f t="shared" si="1"/>
        <v>90.850966661592324</v>
      </c>
      <c r="H9" s="15">
        <f t="shared" si="2"/>
        <v>-120.20000000000005</v>
      </c>
      <c r="I9" s="15">
        <f t="shared" si="0"/>
        <v>9.1490333384076763</v>
      </c>
      <c r="J9" s="23">
        <f t="shared" si="3"/>
        <v>-64.200000000000045</v>
      </c>
      <c r="K9" s="28" t="s">
        <v>129</v>
      </c>
    </row>
    <row r="10" spans="1:161" s="9" customFormat="1" ht="63" x14ac:dyDescent="0.25">
      <c r="A10" s="8"/>
      <c r="B10" s="20" t="s">
        <v>7</v>
      </c>
      <c r="C10" s="11" t="s">
        <v>59</v>
      </c>
      <c r="D10" s="26">
        <v>24271.8</v>
      </c>
      <c r="E10" s="31">
        <v>25225.1</v>
      </c>
      <c r="F10" s="31">
        <v>23471.200000000001</v>
      </c>
      <c r="G10" s="15">
        <f t="shared" si="1"/>
        <v>93.047004769059399</v>
      </c>
      <c r="H10" s="15">
        <f t="shared" si="2"/>
        <v>-1753.8999999999978</v>
      </c>
      <c r="I10" s="15">
        <f t="shared" si="0"/>
        <v>6.9529952309406013</v>
      </c>
      <c r="J10" s="23">
        <f t="shared" si="3"/>
        <v>953.29999999999927</v>
      </c>
      <c r="K10" s="22" t="s">
        <v>130</v>
      </c>
    </row>
    <row r="11" spans="1:161" s="9" customFormat="1" ht="126" x14ac:dyDescent="0.25">
      <c r="A11" s="8"/>
      <c r="B11" s="20" t="s">
        <v>8</v>
      </c>
      <c r="C11" s="11" t="s">
        <v>60</v>
      </c>
      <c r="D11" s="26">
        <v>424328.9</v>
      </c>
      <c r="E11" s="31">
        <v>439958.4</v>
      </c>
      <c r="F11" s="31">
        <v>416259.7</v>
      </c>
      <c r="G11" s="15">
        <f t="shared" si="1"/>
        <v>94.613422541767576</v>
      </c>
      <c r="H11" s="15">
        <f t="shared" si="2"/>
        <v>-23698.700000000012</v>
      </c>
      <c r="I11" s="15">
        <f t="shared" si="0"/>
        <v>5.3865774582324235</v>
      </c>
      <c r="J11" s="23">
        <f t="shared" si="3"/>
        <v>15629.5</v>
      </c>
      <c r="K11" s="8" t="s">
        <v>131</v>
      </c>
    </row>
    <row r="12" spans="1:161" s="9" customFormat="1" ht="31.5" x14ac:dyDescent="0.25">
      <c r="A12" s="8"/>
      <c r="B12" s="20" t="s">
        <v>9</v>
      </c>
      <c r="C12" s="11" t="s">
        <v>61</v>
      </c>
      <c r="D12" s="26">
        <v>56542.8</v>
      </c>
      <c r="E12" s="31">
        <v>55100.9</v>
      </c>
      <c r="F12" s="31">
        <v>53408.9</v>
      </c>
      <c r="G12" s="15">
        <f t="shared" si="1"/>
        <v>96.929269757844253</v>
      </c>
      <c r="H12" s="15">
        <f t="shared" si="2"/>
        <v>-1692</v>
      </c>
      <c r="I12" s="15">
        <f t="shared" si="0"/>
        <v>3.0707302421557472</v>
      </c>
      <c r="J12" s="23">
        <f t="shared" si="3"/>
        <v>-1441.9000000000015</v>
      </c>
      <c r="K12" s="8"/>
    </row>
    <row r="13" spans="1:161" s="6" customFormat="1" ht="47.25" x14ac:dyDescent="0.25">
      <c r="A13" s="5">
        <v>2</v>
      </c>
      <c r="B13" s="17" t="s">
        <v>10</v>
      </c>
      <c r="C13" s="18" t="s">
        <v>62</v>
      </c>
      <c r="D13" s="7">
        <f>SUM(D14:D17)</f>
        <v>47517.3</v>
      </c>
      <c r="E13" s="19">
        <f>SUM(E14:E17)</f>
        <v>51728.800000000003</v>
      </c>
      <c r="F13" s="19">
        <f>SUM(F14:F17)</f>
        <v>51692.3</v>
      </c>
      <c r="G13" s="7">
        <f t="shared" si="1"/>
        <v>99.929439693168987</v>
      </c>
      <c r="H13" s="7">
        <f t="shared" si="2"/>
        <v>-36.5</v>
      </c>
      <c r="I13" s="7">
        <f t="shared" si="0"/>
        <v>7.0560306831012554E-2</v>
      </c>
      <c r="J13" s="7">
        <f t="shared" si="3"/>
        <v>4211.5</v>
      </c>
      <c r="K13" s="5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</row>
    <row r="14" spans="1:161" s="9" customFormat="1" ht="31.5" x14ac:dyDescent="0.25">
      <c r="A14" s="8"/>
      <c r="B14" s="20" t="s">
        <v>11</v>
      </c>
      <c r="C14" s="11" t="s">
        <v>63</v>
      </c>
      <c r="D14" s="26">
        <v>28317.599999999999</v>
      </c>
      <c r="E14" s="31">
        <v>1342.2</v>
      </c>
      <c r="F14" s="31">
        <v>1342.2</v>
      </c>
      <c r="G14" s="15">
        <f t="shared" si="1"/>
        <v>100</v>
      </c>
      <c r="H14" s="15">
        <f t="shared" si="2"/>
        <v>0</v>
      </c>
      <c r="I14" s="15">
        <f t="shared" ref="I14:I19" si="4">100-G14</f>
        <v>0</v>
      </c>
      <c r="J14" s="23">
        <f t="shared" si="3"/>
        <v>-26975.399999999998</v>
      </c>
      <c r="K14" s="8"/>
    </row>
    <row r="15" spans="1:161" s="9" customFormat="1" ht="31.5" x14ac:dyDescent="0.25">
      <c r="A15" s="8"/>
      <c r="B15" s="20" t="s">
        <v>9</v>
      </c>
      <c r="C15" s="11" t="s">
        <v>64</v>
      </c>
      <c r="D15" s="26">
        <v>8789.4</v>
      </c>
      <c r="E15" s="31">
        <v>32269.4</v>
      </c>
      <c r="F15" s="31">
        <v>32269.4</v>
      </c>
      <c r="G15" s="15">
        <f t="shared" si="1"/>
        <v>100</v>
      </c>
      <c r="H15" s="15">
        <f t="shared" si="2"/>
        <v>0</v>
      </c>
      <c r="I15" s="15">
        <f t="shared" si="4"/>
        <v>0</v>
      </c>
      <c r="J15" s="23">
        <f t="shared" si="3"/>
        <v>23480</v>
      </c>
      <c r="K15" s="8"/>
    </row>
    <row r="16" spans="1:161" s="9" customFormat="1" ht="31.5" x14ac:dyDescent="0.25">
      <c r="A16" s="8"/>
      <c r="B16" s="20" t="s">
        <v>12</v>
      </c>
      <c r="C16" s="11" t="s">
        <v>65</v>
      </c>
      <c r="D16" s="26">
        <v>10410.299999999999</v>
      </c>
      <c r="E16" s="31">
        <v>9548.4</v>
      </c>
      <c r="F16" s="31">
        <v>9533.2000000000007</v>
      </c>
      <c r="G16" s="15">
        <f t="shared" si="1"/>
        <v>99.84081102593106</v>
      </c>
      <c r="H16" s="15">
        <f t="shared" si="2"/>
        <v>-15.199999999998909</v>
      </c>
      <c r="I16" s="15">
        <f t="shared" si="4"/>
        <v>0.15918897406893961</v>
      </c>
      <c r="J16" s="23">
        <f t="shared" si="3"/>
        <v>-861.89999999999964</v>
      </c>
      <c r="K16" s="8"/>
    </row>
    <row r="17" spans="1:161" s="9" customFormat="1" ht="63" customHeight="1" x14ac:dyDescent="0.25">
      <c r="A17" s="8"/>
      <c r="B17" s="20" t="s">
        <v>115</v>
      </c>
      <c r="C17" s="11" t="s">
        <v>114</v>
      </c>
      <c r="D17" s="26">
        <v>0</v>
      </c>
      <c r="E17" s="31">
        <v>8568.7999999999993</v>
      </c>
      <c r="F17" s="31">
        <v>8547.5</v>
      </c>
      <c r="G17" s="15">
        <f t="shared" si="1"/>
        <v>99.751423769956133</v>
      </c>
      <c r="H17" s="15">
        <f t="shared" si="2"/>
        <v>-21.299999999999272</v>
      </c>
      <c r="I17" s="15">
        <f t="shared" si="4"/>
        <v>0.24857623004386653</v>
      </c>
      <c r="J17" s="23">
        <f t="shared" si="3"/>
        <v>8568.7999999999993</v>
      </c>
      <c r="K17" s="8"/>
    </row>
    <row r="18" spans="1:161" s="6" customFormat="1" ht="78.75" x14ac:dyDescent="0.25">
      <c r="A18" s="5">
        <v>3</v>
      </c>
      <c r="B18" s="17" t="s">
        <v>13</v>
      </c>
      <c r="C18" s="18" t="s">
        <v>66</v>
      </c>
      <c r="D18" s="7">
        <f>SUM(D19:D21)</f>
        <v>526717.5</v>
      </c>
      <c r="E18" s="19">
        <f>SUM(E19:E21)</f>
        <v>727471</v>
      </c>
      <c r="F18" s="19">
        <f>SUM(F19:F21)</f>
        <v>681518.5</v>
      </c>
      <c r="G18" s="7">
        <f t="shared" si="1"/>
        <v>93.683253353054624</v>
      </c>
      <c r="H18" s="7">
        <f t="shared" si="2"/>
        <v>-45952.5</v>
      </c>
      <c r="I18" s="7">
        <f t="shared" si="4"/>
        <v>6.3167466469453757</v>
      </c>
      <c r="J18" s="7">
        <f t="shared" si="3"/>
        <v>200753.5</v>
      </c>
      <c r="K18" s="5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</row>
    <row r="19" spans="1:161" s="9" customFormat="1" ht="94.5" x14ac:dyDescent="0.25">
      <c r="A19" s="8"/>
      <c r="B19" s="20" t="s">
        <v>14</v>
      </c>
      <c r="C19" s="11" t="s">
        <v>67</v>
      </c>
      <c r="D19" s="26">
        <v>132481.29999999999</v>
      </c>
      <c r="E19" s="31">
        <v>231005.1</v>
      </c>
      <c r="F19" s="31">
        <v>208076.7</v>
      </c>
      <c r="G19" s="15">
        <f t="shared" si="1"/>
        <v>90.074504848594245</v>
      </c>
      <c r="H19" s="15">
        <f t="shared" si="2"/>
        <v>-22928.399999999994</v>
      </c>
      <c r="I19" s="15">
        <f t="shared" si="4"/>
        <v>9.9254951514057552</v>
      </c>
      <c r="J19" s="23">
        <f t="shared" si="3"/>
        <v>98523.800000000017</v>
      </c>
      <c r="K19" s="28" t="s">
        <v>132</v>
      </c>
    </row>
    <row r="20" spans="1:161" s="9" customFormat="1" ht="31.5" x14ac:dyDescent="0.25">
      <c r="A20" s="8"/>
      <c r="B20" s="20" t="s">
        <v>15</v>
      </c>
      <c r="C20" s="11" t="s">
        <v>68</v>
      </c>
      <c r="D20" s="26">
        <v>15377.4</v>
      </c>
      <c r="E20" s="31">
        <v>54499</v>
      </c>
      <c r="F20" s="31">
        <v>31474.9</v>
      </c>
      <c r="G20" s="15">
        <f t="shared" si="1"/>
        <v>57.753169782931799</v>
      </c>
      <c r="H20" s="15">
        <f t="shared" si="2"/>
        <v>-23024.1</v>
      </c>
      <c r="I20" s="15">
        <v>0</v>
      </c>
      <c r="J20" s="23">
        <f t="shared" si="3"/>
        <v>39121.599999999999</v>
      </c>
      <c r="K20" s="8"/>
    </row>
    <row r="21" spans="1:161" s="9" customFormat="1" ht="47.25" x14ac:dyDescent="0.25">
      <c r="A21" s="8"/>
      <c r="B21" s="20" t="s">
        <v>16</v>
      </c>
      <c r="C21" s="11" t="s">
        <v>69</v>
      </c>
      <c r="D21" s="26">
        <v>378858.8</v>
      </c>
      <c r="E21" s="31">
        <v>441966.9</v>
      </c>
      <c r="F21" s="31">
        <v>441966.9</v>
      </c>
      <c r="G21" s="15">
        <f t="shared" si="1"/>
        <v>100</v>
      </c>
      <c r="H21" s="15">
        <f>F22-E22</f>
        <v>-469.20000000000073</v>
      </c>
      <c r="I21" s="15">
        <f>100-G21</f>
        <v>0</v>
      </c>
      <c r="J21" s="23">
        <f>E22-D21</f>
        <v>-352321.2</v>
      </c>
      <c r="K21" s="8"/>
    </row>
    <row r="22" spans="1:161" s="6" customFormat="1" ht="78.75" x14ac:dyDescent="0.25">
      <c r="A22" s="5">
        <v>4</v>
      </c>
      <c r="B22" s="17" t="s">
        <v>17</v>
      </c>
      <c r="C22" s="18" t="s">
        <v>70</v>
      </c>
      <c r="D22" s="7">
        <f>SUM(D23:D25)</f>
        <v>31837.1</v>
      </c>
      <c r="E22" s="19">
        <f>SUM(E23:E24)</f>
        <v>26537.599999999999</v>
      </c>
      <c r="F22" s="19">
        <f>SUM(F23:F24)</f>
        <v>26068.399999999998</v>
      </c>
      <c r="G22" s="7">
        <f t="shared" si="1"/>
        <v>98.231942602194621</v>
      </c>
      <c r="H22" s="7">
        <f t="shared" si="2"/>
        <v>-469.20000000000073</v>
      </c>
      <c r="I22" s="7">
        <f>100-G22</f>
        <v>1.7680573978053786</v>
      </c>
      <c r="J22" s="7">
        <f t="shared" si="3"/>
        <v>-5299.5</v>
      </c>
      <c r="K22" s="5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</row>
    <row r="23" spans="1:161" s="9" customFormat="1" ht="63" x14ac:dyDescent="0.25">
      <c r="A23" s="8"/>
      <c r="B23" s="20" t="s">
        <v>18</v>
      </c>
      <c r="C23" s="11" t="s">
        <v>71</v>
      </c>
      <c r="D23" s="26">
        <v>30402.1</v>
      </c>
      <c r="E23" s="31">
        <v>25532.799999999999</v>
      </c>
      <c r="F23" s="31">
        <v>25063.599999999999</v>
      </c>
      <c r="G23" s="15">
        <f t="shared" si="1"/>
        <v>98.162363704724896</v>
      </c>
      <c r="H23" s="15">
        <f t="shared" si="2"/>
        <v>-469.20000000000073</v>
      </c>
      <c r="I23" s="15">
        <f>100-G23</f>
        <v>1.8376362952751037</v>
      </c>
      <c r="J23" s="15">
        <f t="shared" si="3"/>
        <v>-4869.2999999999993</v>
      </c>
      <c r="K23" s="8"/>
    </row>
    <row r="24" spans="1:161" s="9" customFormat="1" ht="47.25" x14ac:dyDescent="0.25">
      <c r="A24" s="8"/>
      <c r="B24" s="20" t="s">
        <v>19</v>
      </c>
      <c r="C24" s="11" t="s">
        <v>72</v>
      </c>
      <c r="D24" s="26">
        <v>680</v>
      </c>
      <c r="E24" s="31">
        <v>1004.8</v>
      </c>
      <c r="F24" s="31">
        <v>1004.8</v>
      </c>
      <c r="G24" s="15">
        <f t="shared" si="1"/>
        <v>100</v>
      </c>
      <c r="H24" s="15">
        <f t="shared" si="2"/>
        <v>0</v>
      </c>
      <c r="I24" s="15">
        <f>100-G24</f>
        <v>0</v>
      </c>
      <c r="J24" s="15">
        <f t="shared" si="3"/>
        <v>324.79999999999995</v>
      </c>
      <c r="K24" s="8"/>
    </row>
    <row r="25" spans="1:161" s="9" customFormat="1" ht="31.5" x14ac:dyDescent="0.25">
      <c r="A25" s="8"/>
      <c r="B25" s="20" t="s">
        <v>119</v>
      </c>
      <c r="C25" s="11" t="s">
        <v>118</v>
      </c>
      <c r="D25" s="26">
        <v>755</v>
      </c>
      <c r="E25" s="21">
        <v>0</v>
      </c>
      <c r="F25" s="21">
        <v>0</v>
      </c>
      <c r="G25" s="15">
        <v>0</v>
      </c>
      <c r="H25" s="15">
        <f t="shared" si="2"/>
        <v>0</v>
      </c>
      <c r="I25" s="15">
        <v>0</v>
      </c>
      <c r="J25" s="15">
        <f t="shared" si="3"/>
        <v>-755</v>
      </c>
      <c r="K25" s="8"/>
    </row>
    <row r="26" spans="1:161" s="6" customFormat="1" ht="31.5" x14ac:dyDescent="0.25">
      <c r="A26" s="5">
        <v>5</v>
      </c>
      <c r="B26" s="17" t="s">
        <v>20</v>
      </c>
      <c r="C26" s="18" t="s">
        <v>73</v>
      </c>
      <c r="D26" s="7">
        <f>SUM(D27:D30)</f>
        <v>137414.70000000001</v>
      </c>
      <c r="E26" s="19">
        <f>SUM(E27:E30)</f>
        <v>143964.4</v>
      </c>
      <c r="F26" s="19">
        <f>SUM(F27:F30)</f>
        <v>140297</v>
      </c>
      <c r="G26" s="7">
        <f t="shared" si="1"/>
        <v>97.452564661819167</v>
      </c>
      <c r="H26" s="7">
        <f t="shared" si="2"/>
        <v>-3667.3999999999942</v>
      </c>
      <c r="I26" s="7">
        <f t="shared" ref="I26:I34" si="5">100-G26</f>
        <v>2.5474353381808328</v>
      </c>
      <c r="J26" s="7">
        <f t="shared" si="3"/>
        <v>6549.6999999999825</v>
      </c>
      <c r="K26" s="5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</row>
    <row r="27" spans="1:161" s="9" customFormat="1" ht="126" x14ac:dyDescent="0.25">
      <c r="A27" s="8"/>
      <c r="B27" s="20" t="s">
        <v>21</v>
      </c>
      <c r="C27" s="11" t="s">
        <v>74</v>
      </c>
      <c r="D27" s="26">
        <v>25225.8</v>
      </c>
      <c r="E27" s="31">
        <v>31095.599999999999</v>
      </c>
      <c r="F27" s="31">
        <v>29231.200000000001</v>
      </c>
      <c r="G27" s="15">
        <f t="shared" si="1"/>
        <v>94.004296427790436</v>
      </c>
      <c r="H27" s="15">
        <f t="shared" si="2"/>
        <v>-1864.3999999999978</v>
      </c>
      <c r="I27" s="15">
        <f t="shared" si="5"/>
        <v>5.995703572209564</v>
      </c>
      <c r="J27" s="23">
        <f t="shared" si="3"/>
        <v>5869.7999999999993</v>
      </c>
      <c r="K27" s="8" t="s">
        <v>133</v>
      </c>
    </row>
    <row r="28" spans="1:161" s="9" customFormat="1" ht="31.5" x14ac:dyDescent="0.25">
      <c r="A28" s="8"/>
      <c r="B28" s="20" t="s">
        <v>22</v>
      </c>
      <c r="C28" s="11" t="s">
        <v>75</v>
      </c>
      <c r="D28" s="26">
        <v>69255.5</v>
      </c>
      <c r="E28" s="31">
        <v>65398.400000000001</v>
      </c>
      <c r="F28" s="31">
        <v>64702.9</v>
      </c>
      <c r="G28" s="15">
        <f t="shared" si="1"/>
        <v>98.93651832460732</v>
      </c>
      <c r="H28" s="15">
        <f t="shared" si="2"/>
        <v>-695.5</v>
      </c>
      <c r="I28" s="15">
        <f t="shared" si="5"/>
        <v>1.0634816753926799</v>
      </c>
      <c r="J28" s="23">
        <f t="shared" si="3"/>
        <v>-3857.0999999999985</v>
      </c>
      <c r="K28" s="8"/>
    </row>
    <row r="29" spans="1:161" s="9" customFormat="1" ht="47.25" x14ac:dyDescent="0.25">
      <c r="A29" s="8"/>
      <c r="B29" s="20" t="s">
        <v>23</v>
      </c>
      <c r="C29" s="11" t="s">
        <v>76</v>
      </c>
      <c r="D29" s="26">
        <v>17088.7</v>
      </c>
      <c r="E29" s="31">
        <v>21759.3</v>
      </c>
      <c r="F29" s="31">
        <v>21126.7</v>
      </c>
      <c r="G29" s="15">
        <f t="shared" si="1"/>
        <v>97.092737358278995</v>
      </c>
      <c r="H29" s="15">
        <f t="shared" si="2"/>
        <v>-632.59999999999854</v>
      </c>
      <c r="I29" s="15">
        <f t="shared" si="5"/>
        <v>2.9072626417210046</v>
      </c>
      <c r="J29" s="23">
        <f t="shared" si="3"/>
        <v>4670.5999999999985</v>
      </c>
      <c r="K29" s="8"/>
    </row>
    <row r="30" spans="1:161" s="9" customFormat="1" ht="47.25" x14ac:dyDescent="0.25">
      <c r="A30" s="8"/>
      <c r="B30" s="20" t="s">
        <v>117</v>
      </c>
      <c r="C30" s="11" t="s">
        <v>116</v>
      </c>
      <c r="D30" s="26">
        <v>25844.7</v>
      </c>
      <c r="E30" s="31">
        <v>25711.1</v>
      </c>
      <c r="F30" s="31">
        <v>25236.2</v>
      </c>
      <c r="G30" s="15">
        <f t="shared" si="1"/>
        <v>98.15293783618749</v>
      </c>
      <c r="H30" s="15">
        <f t="shared" si="2"/>
        <v>-474.89999999999782</v>
      </c>
      <c r="I30" s="15">
        <f t="shared" si="5"/>
        <v>1.8470621638125095</v>
      </c>
      <c r="J30" s="23">
        <f t="shared" si="3"/>
        <v>-133.60000000000218</v>
      </c>
      <c r="K30" s="8"/>
    </row>
    <row r="31" spans="1:161" s="6" customFormat="1" ht="47.25" x14ac:dyDescent="0.25">
      <c r="A31" s="5">
        <v>6</v>
      </c>
      <c r="B31" s="17" t="s">
        <v>24</v>
      </c>
      <c r="C31" s="18" t="s">
        <v>77</v>
      </c>
      <c r="D31" s="7">
        <f>SUM(D32:D35)</f>
        <v>76243.8</v>
      </c>
      <c r="E31" s="19">
        <f>SUM(E32:E35)</f>
        <v>88604.5</v>
      </c>
      <c r="F31" s="19">
        <f>SUM(F32:F35)</f>
        <v>86857.600000000006</v>
      </c>
      <c r="G31" s="7">
        <f t="shared" si="1"/>
        <v>98.028429707294791</v>
      </c>
      <c r="H31" s="7">
        <f t="shared" si="2"/>
        <v>-1746.8999999999942</v>
      </c>
      <c r="I31" s="7">
        <f t="shared" si="5"/>
        <v>1.9715702927052092</v>
      </c>
      <c r="J31" s="7">
        <f t="shared" si="3"/>
        <v>12360.699999999997</v>
      </c>
      <c r="K31" s="5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</row>
    <row r="32" spans="1:161" s="9" customFormat="1" ht="31.5" x14ac:dyDescent="0.25">
      <c r="A32" s="8"/>
      <c r="B32" s="20" t="s">
        <v>25</v>
      </c>
      <c r="C32" s="11" t="s">
        <v>78</v>
      </c>
      <c r="D32" s="26">
        <v>50123.4</v>
      </c>
      <c r="E32" s="31">
        <v>56573.3</v>
      </c>
      <c r="F32" s="31">
        <v>55443.1</v>
      </c>
      <c r="G32" s="15">
        <f t="shared" si="1"/>
        <v>98.002237804759488</v>
      </c>
      <c r="H32" s="15">
        <f t="shared" si="2"/>
        <v>-1130.2000000000044</v>
      </c>
      <c r="I32" s="15">
        <f t="shared" si="5"/>
        <v>1.9977621952405116</v>
      </c>
      <c r="J32" s="23">
        <f t="shared" si="3"/>
        <v>6449.9000000000015</v>
      </c>
      <c r="K32" s="8"/>
    </row>
    <row r="33" spans="1:161" s="9" customFormat="1" ht="31.5" x14ac:dyDescent="0.25">
      <c r="A33" s="8"/>
      <c r="B33" s="20" t="s">
        <v>26</v>
      </c>
      <c r="C33" s="11" t="s">
        <v>79</v>
      </c>
      <c r="D33" s="26">
        <v>10327.6</v>
      </c>
      <c r="E33" s="31">
        <v>10253.6</v>
      </c>
      <c r="F33" s="31">
        <v>9846.5</v>
      </c>
      <c r="G33" s="15">
        <f t="shared" si="1"/>
        <v>96.029687134274795</v>
      </c>
      <c r="H33" s="15">
        <f t="shared" si="2"/>
        <v>-407.10000000000036</v>
      </c>
      <c r="I33" s="15">
        <f t="shared" si="5"/>
        <v>3.9703128657252051</v>
      </c>
      <c r="J33" s="23">
        <f t="shared" si="3"/>
        <v>-74</v>
      </c>
      <c r="K33" s="8"/>
    </row>
    <row r="34" spans="1:161" s="9" customFormat="1" ht="47.25" x14ac:dyDescent="0.25">
      <c r="A34" s="8"/>
      <c r="B34" s="20" t="s">
        <v>27</v>
      </c>
      <c r="C34" s="11" t="s">
        <v>80</v>
      </c>
      <c r="D34" s="26">
        <v>1955.1</v>
      </c>
      <c r="E34" s="31">
        <v>6397.7</v>
      </c>
      <c r="F34" s="31">
        <v>6397.7</v>
      </c>
      <c r="G34" s="15">
        <f t="shared" si="1"/>
        <v>100</v>
      </c>
      <c r="H34" s="15">
        <f t="shared" si="2"/>
        <v>0</v>
      </c>
      <c r="I34" s="15">
        <f t="shared" si="5"/>
        <v>0</v>
      </c>
      <c r="J34" s="23">
        <f t="shared" si="3"/>
        <v>4442.6000000000004</v>
      </c>
      <c r="K34" s="8"/>
    </row>
    <row r="35" spans="1:161" s="9" customFormat="1" ht="31.5" x14ac:dyDescent="0.25">
      <c r="A35" s="8"/>
      <c r="B35" s="20" t="s">
        <v>9</v>
      </c>
      <c r="C35" s="11" t="s">
        <v>81</v>
      </c>
      <c r="D35" s="26">
        <v>13837.7</v>
      </c>
      <c r="E35" s="31">
        <v>15379.9</v>
      </c>
      <c r="F35" s="31">
        <v>15170.3</v>
      </c>
      <c r="G35" s="15">
        <f>F35/E35*100</f>
        <v>98.637182296373837</v>
      </c>
      <c r="H35" s="15">
        <f>F35-E35</f>
        <v>-209.60000000000036</v>
      </c>
      <c r="I35" s="15">
        <f t="shared" ref="I35:I44" si="6">100-G35</f>
        <v>1.3628177036261633</v>
      </c>
      <c r="J35" s="23">
        <f>E35-D35</f>
        <v>1542.1999999999989</v>
      </c>
      <c r="K35" s="8"/>
    </row>
    <row r="36" spans="1:161" s="6" customFormat="1" ht="47.25" x14ac:dyDescent="0.25">
      <c r="A36" s="5">
        <v>7</v>
      </c>
      <c r="B36" s="17" t="s">
        <v>28</v>
      </c>
      <c r="C36" s="18" t="s">
        <v>82</v>
      </c>
      <c r="D36" s="7">
        <f>SUM(D37:D39)</f>
        <v>102033.8</v>
      </c>
      <c r="E36" s="19">
        <f>SUM(E37:E39)</f>
        <v>89951.7</v>
      </c>
      <c r="F36" s="19">
        <f>SUM(F37:F39)</f>
        <v>89578.1</v>
      </c>
      <c r="G36" s="7">
        <f t="shared" si="1"/>
        <v>99.584665992971793</v>
      </c>
      <c r="H36" s="7">
        <f t="shared" si="2"/>
        <v>-373.59999999999127</v>
      </c>
      <c r="I36" s="7">
        <f t="shared" si="6"/>
        <v>0.415334007028207</v>
      </c>
      <c r="J36" s="7">
        <f t="shared" si="3"/>
        <v>-12082.100000000006</v>
      </c>
      <c r="K36" s="5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</row>
    <row r="37" spans="1:161" s="9" customFormat="1" ht="31.5" x14ac:dyDescent="0.25">
      <c r="A37" s="8"/>
      <c r="B37" s="20" t="s">
        <v>29</v>
      </c>
      <c r="C37" s="11" t="s">
        <v>83</v>
      </c>
      <c r="D37" s="26">
        <v>77949.600000000006</v>
      </c>
      <c r="E37" s="31">
        <v>65715.399999999994</v>
      </c>
      <c r="F37" s="31">
        <v>65468.800000000003</v>
      </c>
      <c r="G37" s="15">
        <f t="shared" si="1"/>
        <v>99.624745493446</v>
      </c>
      <c r="H37" s="15">
        <f t="shared" si="2"/>
        <v>-246.59999999999127</v>
      </c>
      <c r="I37" s="15">
        <f t="shared" si="6"/>
        <v>0.3752545065540005</v>
      </c>
      <c r="J37" s="23">
        <f t="shared" si="3"/>
        <v>-12234.200000000012</v>
      </c>
      <c r="K37" s="8"/>
    </row>
    <row r="38" spans="1:161" s="9" customFormat="1" ht="31.5" x14ac:dyDescent="0.25">
      <c r="A38" s="8"/>
      <c r="B38" s="20" t="s">
        <v>30</v>
      </c>
      <c r="C38" s="11" t="s">
        <v>84</v>
      </c>
      <c r="D38" s="26">
        <v>23620.400000000001</v>
      </c>
      <c r="E38" s="31">
        <v>22860.2</v>
      </c>
      <c r="F38" s="31">
        <v>22860.2</v>
      </c>
      <c r="G38" s="15">
        <f t="shared" si="1"/>
        <v>100</v>
      </c>
      <c r="H38" s="15">
        <f t="shared" si="2"/>
        <v>0</v>
      </c>
      <c r="I38" s="15">
        <f t="shared" si="6"/>
        <v>0</v>
      </c>
      <c r="J38" s="23">
        <f t="shared" si="3"/>
        <v>-760.20000000000073</v>
      </c>
      <c r="K38" s="8"/>
    </row>
    <row r="39" spans="1:161" s="9" customFormat="1" ht="117.75" customHeight="1" x14ac:dyDescent="0.25">
      <c r="A39" s="8"/>
      <c r="B39" s="20" t="s">
        <v>31</v>
      </c>
      <c r="C39" s="11" t="s">
        <v>85</v>
      </c>
      <c r="D39" s="26">
        <v>463.8</v>
      </c>
      <c r="E39" s="31">
        <v>1376.1</v>
      </c>
      <c r="F39" s="31">
        <v>1249.0999999999999</v>
      </c>
      <c r="G39" s="15">
        <f t="shared" si="1"/>
        <v>90.771019547997966</v>
      </c>
      <c r="H39" s="15">
        <f t="shared" si="2"/>
        <v>-127</v>
      </c>
      <c r="I39" s="15">
        <f t="shared" si="6"/>
        <v>9.228980452002034</v>
      </c>
      <c r="J39" s="23">
        <f t="shared" si="3"/>
        <v>912.3</v>
      </c>
      <c r="K39" s="12" t="s">
        <v>134</v>
      </c>
    </row>
    <row r="40" spans="1:161" s="6" customFormat="1" ht="31.5" x14ac:dyDescent="0.25">
      <c r="A40" s="5">
        <v>8</v>
      </c>
      <c r="B40" s="17" t="s">
        <v>32</v>
      </c>
      <c r="C40" s="18" t="s">
        <v>86</v>
      </c>
      <c r="D40" s="7">
        <f>SUM(D41:D43)</f>
        <v>27167.200000000001</v>
      </c>
      <c r="E40" s="19">
        <f>SUM(E41:E43)</f>
        <v>21187.800000000003</v>
      </c>
      <c r="F40" s="19">
        <f>SUM(F41:F43)</f>
        <v>21187.800000000003</v>
      </c>
      <c r="G40" s="7">
        <f t="shared" si="1"/>
        <v>100</v>
      </c>
      <c r="H40" s="7">
        <f t="shared" si="2"/>
        <v>0</v>
      </c>
      <c r="I40" s="7">
        <f t="shared" si="6"/>
        <v>0</v>
      </c>
      <c r="J40" s="7">
        <f t="shared" si="3"/>
        <v>-5979.3999999999978</v>
      </c>
      <c r="K40" s="5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16"/>
      <c r="EP40" s="16"/>
      <c r="EQ40" s="16"/>
      <c r="ER40" s="16"/>
      <c r="ES40" s="16"/>
      <c r="ET40" s="16"/>
      <c r="EU40" s="16"/>
      <c r="EV40" s="16"/>
      <c r="EW40" s="16"/>
      <c r="EX40" s="16"/>
      <c r="EY40" s="16"/>
      <c r="EZ40" s="16"/>
      <c r="FA40" s="16"/>
      <c r="FB40" s="16"/>
      <c r="FC40" s="16"/>
      <c r="FD40" s="16"/>
      <c r="FE40" s="16"/>
    </row>
    <row r="41" spans="1:161" s="9" customFormat="1" ht="47.25" x14ac:dyDescent="0.25">
      <c r="A41" s="8"/>
      <c r="B41" s="20" t="s">
        <v>33</v>
      </c>
      <c r="C41" s="11" t="s">
        <v>87</v>
      </c>
      <c r="D41" s="26">
        <v>24957.200000000001</v>
      </c>
      <c r="E41" s="21">
        <v>20472.900000000001</v>
      </c>
      <c r="F41" s="21">
        <v>20472.900000000001</v>
      </c>
      <c r="G41" s="15">
        <f t="shared" si="1"/>
        <v>100</v>
      </c>
      <c r="H41" s="15">
        <f t="shared" si="2"/>
        <v>0</v>
      </c>
      <c r="I41" s="15">
        <f t="shared" si="6"/>
        <v>0</v>
      </c>
      <c r="J41" s="23">
        <f t="shared" si="3"/>
        <v>-4484.2999999999993</v>
      </c>
      <c r="K41" s="8"/>
    </row>
    <row r="42" spans="1:161" s="9" customFormat="1" ht="47.25" x14ac:dyDescent="0.25">
      <c r="A42" s="8"/>
      <c r="B42" s="10" t="s">
        <v>34</v>
      </c>
      <c r="C42" s="11" t="s">
        <v>88</v>
      </c>
      <c r="D42" s="26">
        <v>10</v>
      </c>
      <c r="E42" s="21">
        <v>0</v>
      </c>
      <c r="F42" s="21">
        <v>0</v>
      </c>
      <c r="G42" s="15">
        <v>0</v>
      </c>
      <c r="H42" s="15">
        <f t="shared" si="2"/>
        <v>0</v>
      </c>
      <c r="I42" s="15">
        <f t="shared" si="6"/>
        <v>100</v>
      </c>
      <c r="J42" s="23">
        <f t="shared" si="3"/>
        <v>-10</v>
      </c>
      <c r="K42" s="13" t="s">
        <v>135</v>
      </c>
    </row>
    <row r="43" spans="1:161" s="9" customFormat="1" ht="47.25" x14ac:dyDescent="0.25">
      <c r="A43" s="8"/>
      <c r="B43" s="20" t="s">
        <v>35</v>
      </c>
      <c r="C43" s="11" t="s">
        <v>89</v>
      </c>
      <c r="D43" s="26">
        <v>2200</v>
      </c>
      <c r="E43" s="21">
        <v>714.9</v>
      </c>
      <c r="F43" s="21">
        <v>714.9</v>
      </c>
      <c r="G43" s="15">
        <f t="shared" si="1"/>
        <v>100</v>
      </c>
      <c r="H43" s="15">
        <f t="shared" si="2"/>
        <v>0</v>
      </c>
      <c r="I43" s="15">
        <f t="shared" si="6"/>
        <v>0</v>
      </c>
      <c r="J43" s="23">
        <f t="shared" si="3"/>
        <v>-1485.1</v>
      </c>
      <c r="K43" s="8"/>
    </row>
    <row r="44" spans="1:161" s="6" customFormat="1" ht="63" x14ac:dyDescent="0.25">
      <c r="A44" s="5">
        <v>9</v>
      </c>
      <c r="B44" s="17" t="s">
        <v>36</v>
      </c>
      <c r="C44" s="18" t="s">
        <v>90</v>
      </c>
      <c r="D44" s="7">
        <f>SUM(D45:D49)</f>
        <v>167601.29999999999</v>
      </c>
      <c r="E44" s="19">
        <f>SUM(E45:E49)</f>
        <v>149031.20000000001</v>
      </c>
      <c r="F44" s="19">
        <f>SUM(F45:F49)</f>
        <v>143447.5</v>
      </c>
      <c r="G44" s="7">
        <f t="shared" si="1"/>
        <v>96.253334872160991</v>
      </c>
      <c r="H44" s="7">
        <f t="shared" si="2"/>
        <v>-5583.7000000000116</v>
      </c>
      <c r="I44" s="7">
        <f t="shared" si="6"/>
        <v>3.7466651278390088</v>
      </c>
      <c r="J44" s="7">
        <f t="shared" si="3"/>
        <v>-18570.099999999977</v>
      </c>
      <c r="K44" s="5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</row>
    <row r="45" spans="1:161" s="9" customFormat="1" ht="47.25" x14ac:dyDescent="0.25">
      <c r="A45" s="8"/>
      <c r="B45" s="20" t="s">
        <v>37</v>
      </c>
      <c r="C45" s="11" t="s">
        <v>91</v>
      </c>
      <c r="D45" s="26">
        <v>3300</v>
      </c>
      <c r="E45" s="21">
        <v>0</v>
      </c>
      <c r="F45" s="21">
        <v>0</v>
      </c>
      <c r="G45" s="15">
        <v>0</v>
      </c>
      <c r="H45" s="15">
        <f t="shared" si="2"/>
        <v>0</v>
      </c>
      <c r="I45" s="15">
        <v>0</v>
      </c>
      <c r="J45" s="23">
        <f t="shared" si="3"/>
        <v>-3300</v>
      </c>
      <c r="K45" s="8"/>
    </row>
    <row r="46" spans="1:161" s="9" customFormat="1" ht="47.25" x14ac:dyDescent="0.25">
      <c r="A46" s="8"/>
      <c r="B46" s="20" t="s">
        <v>38</v>
      </c>
      <c r="C46" s="11" t="s">
        <v>92</v>
      </c>
      <c r="D46" s="26">
        <v>117726.39999999999</v>
      </c>
      <c r="E46" s="31">
        <v>99972.4</v>
      </c>
      <c r="F46" s="31">
        <v>96038.3</v>
      </c>
      <c r="G46" s="15">
        <f t="shared" si="1"/>
        <v>96.064813888633267</v>
      </c>
      <c r="H46" s="15">
        <f t="shared" si="2"/>
        <v>-3934.0999999999913</v>
      </c>
      <c r="I46" s="15">
        <f t="shared" ref="I46:I67" si="7">100-G46</f>
        <v>3.9351861113667326</v>
      </c>
      <c r="J46" s="23">
        <f t="shared" si="3"/>
        <v>-17754</v>
      </c>
      <c r="K46" s="8"/>
    </row>
    <row r="47" spans="1:161" s="9" customFormat="1" ht="78.75" x14ac:dyDescent="0.25">
      <c r="A47" s="8"/>
      <c r="B47" s="20" t="s">
        <v>39</v>
      </c>
      <c r="C47" s="11" t="s">
        <v>93</v>
      </c>
      <c r="D47" s="26">
        <v>22333.1</v>
      </c>
      <c r="E47" s="31">
        <v>24659.8</v>
      </c>
      <c r="F47" s="31">
        <v>23321.7</v>
      </c>
      <c r="G47" s="15">
        <f t="shared" si="1"/>
        <v>94.573759722301077</v>
      </c>
      <c r="H47" s="15">
        <f t="shared" si="2"/>
        <v>-1338.0999999999985</v>
      </c>
      <c r="I47" s="15">
        <f t="shared" si="7"/>
        <v>5.4262402776989234</v>
      </c>
      <c r="J47" s="23">
        <f t="shared" si="3"/>
        <v>2326.7000000000007</v>
      </c>
      <c r="K47" s="28" t="s">
        <v>136</v>
      </c>
    </row>
    <row r="48" spans="1:161" s="9" customFormat="1" ht="47.25" x14ac:dyDescent="0.25">
      <c r="A48" s="8"/>
      <c r="B48" s="20" t="s">
        <v>40</v>
      </c>
      <c r="C48" s="11" t="s">
        <v>94</v>
      </c>
      <c r="D48" s="26">
        <v>4500</v>
      </c>
      <c r="E48" s="31">
        <v>4486.3</v>
      </c>
      <c r="F48" s="31">
        <v>4450.3999999999996</v>
      </c>
      <c r="G48" s="15">
        <f t="shared" si="1"/>
        <v>99.199786015201823</v>
      </c>
      <c r="H48" s="15">
        <f t="shared" si="2"/>
        <v>-35.900000000000546</v>
      </c>
      <c r="I48" s="15">
        <f t="shared" si="7"/>
        <v>0.80021398479817663</v>
      </c>
      <c r="J48" s="23">
        <f t="shared" si="3"/>
        <v>-13.699999999999818</v>
      </c>
      <c r="K48" s="8"/>
    </row>
    <row r="49" spans="1:161" s="9" customFormat="1" ht="31.5" x14ac:dyDescent="0.25">
      <c r="A49" s="8"/>
      <c r="B49" s="20" t="s">
        <v>41</v>
      </c>
      <c r="C49" s="11" t="s">
        <v>95</v>
      </c>
      <c r="D49" s="26">
        <v>19741.8</v>
      </c>
      <c r="E49" s="31">
        <v>19912.7</v>
      </c>
      <c r="F49" s="31">
        <v>19637.099999999999</v>
      </c>
      <c r="G49" s="15">
        <f t="shared" si="1"/>
        <v>98.615958659548923</v>
      </c>
      <c r="H49" s="15">
        <f t="shared" si="2"/>
        <v>-275.60000000000218</v>
      </c>
      <c r="I49" s="15">
        <f t="shared" si="7"/>
        <v>1.384041340451077</v>
      </c>
      <c r="J49" s="23">
        <f t="shared" si="3"/>
        <v>170.90000000000146</v>
      </c>
      <c r="K49" s="8"/>
    </row>
    <row r="50" spans="1:161" s="6" customFormat="1" ht="31.5" x14ac:dyDescent="0.25">
      <c r="A50" s="5">
        <v>10</v>
      </c>
      <c r="B50" s="17" t="s">
        <v>42</v>
      </c>
      <c r="C50" s="18" t="s">
        <v>96</v>
      </c>
      <c r="D50" s="7">
        <f>D52+D51</f>
        <v>24717.3</v>
      </c>
      <c r="E50" s="19">
        <f>E52+E51</f>
        <v>31580.399999999998</v>
      </c>
      <c r="F50" s="19">
        <f>F52+F51</f>
        <v>31470.1</v>
      </c>
      <c r="G50" s="7">
        <f t="shared" si="1"/>
        <v>99.650732732960961</v>
      </c>
      <c r="H50" s="7">
        <f t="shared" si="2"/>
        <v>-110.29999999999927</v>
      </c>
      <c r="I50" s="7">
        <f t="shared" si="7"/>
        <v>0.3492672670390391</v>
      </c>
      <c r="J50" s="7">
        <f t="shared" si="3"/>
        <v>6863.0999999999985</v>
      </c>
      <c r="K50" s="5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  <c r="ER50" s="16"/>
      <c r="ES50" s="16"/>
      <c r="ET50" s="16"/>
      <c r="EU50" s="16"/>
      <c r="EV50" s="16"/>
      <c r="EW50" s="16"/>
      <c r="EX50" s="16"/>
      <c r="EY50" s="16"/>
      <c r="EZ50" s="16"/>
      <c r="FA50" s="16"/>
      <c r="FB50" s="16"/>
      <c r="FC50" s="16"/>
      <c r="FD50" s="16"/>
      <c r="FE50" s="16"/>
    </row>
    <row r="51" spans="1:161" s="6" customFormat="1" x14ac:dyDescent="0.25">
      <c r="A51" s="14"/>
      <c r="B51" s="29"/>
      <c r="C51" s="30"/>
      <c r="D51" s="15">
        <v>0</v>
      </c>
      <c r="E51" s="31">
        <v>5655.3</v>
      </c>
      <c r="F51" s="31">
        <v>5655.3</v>
      </c>
      <c r="G51" s="15"/>
      <c r="H51" s="15"/>
      <c r="I51" s="15"/>
      <c r="J51" s="15"/>
      <c r="K51" s="14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  <c r="FC51" s="16"/>
      <c r="FD51" s="16"/>
      <c r="FE51" s="16"/>
    </row>
    <row r="52" spans="1:161" s="9" customFormat="1" ht="47.25" x14ac:dyDescent="0.25">
      <c r="A52" s="8"/>
      <c r="B52" s="20" t="s">
        <v>43</v>
      </c>
      <c r="C52" s="11" t="s">
        <v>97</v>
      </c>
      <c r="D52" s="26">
        <v>24717.3</v>
      </c>
      <c r="E52" s="31">
        <v>25925.1</v>
      </c>
      <c r="F52" s="31">
        <v>25814.799999999999</v>
      </c>
      <c r="G52" s="15">
        <f t="shared" si="1"/>
        <v>99.574543589031478</v>
      </c>
      <c r="H52" s="15">
        <f t="shared" si="2"/>
        <v>-110.29999999999927</v>
      </c>
      <c r="I52" s="15">
        <f t="shared" si="7"/>
        <v>0.42545641096852194</v>
      </c>
      <c r="J52" s="23">
        <f t="shared" si="3"/>
        <v>1207.7999999999993</v>
      </c>
      <c r="K52" s="8"/>
    </row>
    <row r="53" spans="1:161" s="6" customFormat="1" ht="31.5" x14ac:dyDescent="0.25">
      <c r="A53" s="5">
        <v>11</v>
      </c>
      <c r="B53" s="17" t="s">
        <v>44</v>
      </c>
      <c r="C53" s="18" t="s">
        <v>98</v>
      </c>
      <c r="D53" s="7">
        <f>D54</f>
        <v>23222.1</v>
      </c>
      <c r="E53" s="19">
        <f>E54</f>
        <v>21814.799999999999</v>
      </c>
      <c r="F53" s="19">
        <f>F54</f>
        <v>21312.3</v>
      </c>
      <c r="G53" s="7">
        <f t="shared" si="1"/>
        <v>97.696517960283842</v>
      </c>
      <c r="H53" s="7">
        <f t="shared" si="2"/>
        <v>-502.5</v>
      </c>
      <c r="I53" s="7">
        <f t="shared" si="7"/>
        <v>2.3034820397161582</v>
      </c>
      <c r="J53" s="7">
        <f t="shared" si="3"/>
        <v>-1407.2999999999993</v>
      </c>
      <c r="K53" s="5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  <c r="EE53" s="16"/>
      <c r="EF53" s="16"/>
      <c r="EG53" s="16"/>
      <c r="EH53" s="16"/>
      <c r="EI53" s="16"/>
      <c r="EJ53" s="16"/>
      <c r="EK53" s="16"/>
      <c r="EL53" s="16"/>
      <c r="EM53" s="16"/>
      <c r="EN53" s="16"/>
      <c r="EO53" s="16"/>
      <c r="EP53" s="16"/>
      <c r="EQ53" s="16"/>
      <c r="ER53" s="16"/>
      <c r="ES53" s="16"/>
      <c r="ET53" s="16"/>
      <c r="EU53" s="16"/>
      <c r="EV53" s="16"/>
      <c r="EW53" s="16"/>
      <c r="EX53" s="16"/>
      <c r="EY53" s="16"/>
      <c r="EZ53" s="16"/>
      <c r="FA53" s="16"/>
      <c r="FB53" s="16"/>
      <c r="FC53" s="16"/>
      <c r="FD53" s="16"/>
      <c r="FE53" s="16"/>
    </row>
    <row r="54" spans="1:161" s="9" customFormat="1" ht="110.25" x14ac:dyDescent="0.25">
      <c r="A54" s="8"/>
      <c r="B54" s="20" t="s">
        <v>45</v>
      </c>
      <c r="C54" s="11" t="s">
        <v>99</v>
      </c>
      <c r="D54" s="26">
        <v>23222.1</v>
      </c>
      <c r="E54" s="31">
        <v>21814.799999999999</v>
      </c>
      <c r="F54" s="31">
        <v>21312.3</v>
      </c>
      <c r="G54" s="15">
        <f t="shared" si="1"/>
        <v>97.696517960283842</v>
      </c>
      <c r="H54" s="15">
        <f t="shared" si="2"/>
        <v>-502.5</v>
      </c>
      <c r="I54" s="15">
        <f t="shared" si="7"/>
        <v>2.3034820397161582</v>
      </c>
      <c r="J54" s="23">
        <f t="shared" si="3"/>
        <v>-1407.2999999999993</v>
      </c>
      <c r="K54" s="8"/>
    </row>
    <row r="55" spans="1:161" s="6" customFormat="1" ht="31.5" x14ac:dyDescent="0.25">
      <c r="A55" s="5">
        <v>12</v>
      </c>
      <c r="B55" s="17" t="s">
        <v>46</v>
      </c>
      <c r="C55" s="18" t="s">
        <v>100</v>
      </c>
      <c r="D55" s="7">
        <f>SUM(D56:D58)</f>
        <v>33324.800000000003</v>
      </c>
      <c r="E55" s="19">
        <f>SUM(E56:E58)</f>
        <v>105226.2</v>
      </c>
      <c r="F55" s="19">
        <f>SUM(F56:F58)</f>
        <v>104858.8</v>
      </c>
      <c r="G55" s="7">
        <f t="shared" si="1"/>
        <v>99.650847412526545</v>
      </c>
      <c r="H55" s="7">
        <f t="shared" si="2"/>
        <v>-367.39999999999418</v>
      </c>
      <c r="I55" s="7">
        <f t="shared" si="7"/>
        <v>0.3491525874734549</v>
      </c>
      <c r="J55" s="7">
        <f t="shared" si="3"/>
        <v>71901.399999999994</v>
      </c>
      <c r="K55" s="5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  <c r="DZ55" s="16"/>
      <c r="EA55" s="16"/>
      <c r="EB55" s="16"/>
      <c r="EC55" s="16"/>
      <c r="ED55" s="16"/>
      <c r="EE55" s="16"/>
      <c r="EF55" s="16"/>
      <c r="EG55" s="16"/>
      <c r="EH55" s="16"/>
      <c r="EI55" s="16"/>
      <c r="EJ55" s="16"/>
      <c r="EK55" s="16"/>
      <c r="EL55" s="16"/>
      <c r="EM55" s="16"/>
      <c r="EN55" s="16"/>
      <c r="EO55" s="16"/>
      <c r="EP55" s="16"/>
      <c r="EQ55" s="16"/>
      <c r="ER55" s="16"/>
      <c r="ES55" s="16"/>
      <c r="ET55" s="16"/>
      <c r="EU55" s="16"/>
      <c r="EV55" s="16"/>
      <c r="EW55" s="16"/>
      <c r="EX55" s="16"/>
      <c r="EY55" s="16"/>
      <c r="EZ55" s="16"/>
      <c r="FA55" s="16"/>
      <c r="FB55" s="16"/>
      <c r="FC55" s="16"/>
      <c r="FD55" s="16"/>
      <c r="FE55" s="16"/>
    </row>
    <row r="56" spans="1:161" s="9" customFormat="1" ht="63" x14ac:dyDescent="0.25">
      <c r="A56" s="8"/>
      <c r="B56" s="20" t="s">
        <v>47</v>
      </c>
      <c r="C56" s="11" t="s">
        <v>101</v>
      </c>
      <c r="D56" s="26">
        <v>26515.200000000001</v>
      </c>
      <c r="E56" s="31">
        <v>67473.899999999994</v>
      </c>
      <c r="F56" s="31">
        <v>67337.3</v>
      </c>
      <c r="G56" s="15">
        <f t="shared" si="1"/>
        <v>99.797551349484777</v>
      </c>
      <c r="H56" s="15">
        <f t="shared" si="2"/>
        <v>-136.59999999999127</v>
      </c>
      <c r="I56" s="15">
        <f t="shared" si="7"/>
        <v>0.20244865051522254</v>
      </c>
      <c r="J56" s="23">
        <f t="shared" si="3"/>
        <v>40958.699999999997</v>
      </c>
      <c r="K56" s="8"/>
    </row>
    <row r="57" spans="1:161" s="9" customFormat="1" ht="47.25" x14ac:dyDescent="0.25">
      <c r="A57" s="8"/>
      <c r="B57" s="20" t="s">
        <v>48</v>
      </c>
      <c r="C57" s="11" t="s">
        <v>102</v>
      </c>
      <c r="D57" s="26">
        <v>1000</v>
      </c>
      <c r="E57" s="31">
        <v>378</v>
      </c>
      <c r="F57" s="31">
        <v>378</v>
      </c>
      <c r="G57" s="15">
        <f t="shared" si="1"/>
        <v>100</v>
      </c>
      <c r="H57" s="15">
        <f t="shared" si="2"/>
        <v>0</v>
      </c>
      <c r="I57" s="15">
        <f t="shared" si="7"/>
        <v>0</v>
      </c>
      <c r="J57" s="23">
        <f t="shared" si="3"/>
        <v>-622</v>
      </c>
      <c r="K57" s="8"/>
    </row>
    <row r="58" spans="1:161" s="9" customFormat="1" ht="78.75" x14ac:dyDescent="0.25">
      <c r="A58" s="8"/>
      <c r="B58" s="20" t="s">
        <v>49</v>
      </c>
      <c r="C58" s="11" t="s">
        <v>103</v>
      </c>
      <c r="D58" s="26">
        <v>5809.6</v>
      </c>
      <c r="E58" s="31">
        <v>37374.300000000003</v>
      </c>
      <c r="F58" s="31">
        <v>37143.5</v>
      </c>
      <c r="G58" s="15">
        <f t="shared" si="1"/>
        <v>99.382463350484159</v>
      </c>
      <c r="H58" s="15">
        <f t="shared" si="2"/>
        <v>-230.80000000000291</v>
      </c>
      <c r="I58" s="15">
        <f t="shared" si="7"/>
        <v>0.61753664951584142</v>
      </c>
      <c r="J58" s="23">
        <f t="shared" si="3"/>
        <v>31564.700000000004</v>
      </c>
      <c r="K58" s="8"/>
    </row>
    <row r="59" spans="1:161" s="6" customFormat="1" ht="31.5" x14ac:dyDescent="0.25">
      <c r="A59" s="5">
        <v>13</v>
      </c>
      <c r="B59" s="17" t="s">
        <v>50</v>
      </c>
      <c r="C59" s="18" t="s">
        <v>104</v>
      </c>
      <c r="D59" s="7">
        <f>SUM(D60:D64)</f>
        <v>52924.1</v>
      </c>
      <c r="E59" s="19">
        <f>SUM(E60:E64)</f>
        <v>73740.7</v>
      </c>
      <c r="F59" s="19">
        <f>SUM(F60:F64)</f>
        <v>70428</v>
      </c>
      <c r="G59" s="7">
        <f t="shared" si="1"/>
        <v>95.507636895228828</v>
      </c>
      <c r="H59" s="7">
        <f t="shared" si="2"/>
        <v>-3312.6999999999971</v>
      </c>
      <c r="I59" s="7">
        <f t="shared" si="7"/>
        <v>4.4923631047711723</v>
      </c>
      <c r="J59" s="7">
        <f t="shared" si="3"/>
        <v>20816.599999999999</v>
      </c>
      <c r="K59" s="5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/>
      <c r="EE59" s="16"/>
      <c r="EF59" s="16"/>
      <c r="EG59" s="16"/>
      <c r="EH59" s="16"/>
      <c r="EI59" s="16"/>
      <c r="EJ59" s="16"/>
      <c r="EK59" s="16"/>
      <c r="EL59" s="16"/>
      <c r="EM59" s="16"/>
      <c r="EN59" s="16"/>
      <c r="EO59" s="16"/>
      <c r="EP59" s="16"/>
      <c r="EQ59" s="16"/>
      <c r="ER59" s="16"/>
      <c r="ES59" s="16"/>
      <c r="ET59" s="16"/>
      <c r="EU59" s="16"/>
      <c r="EV59" s="16"/>
      <c r="EW59" s="16"/>
      <c r="EX59" s="16"/>
      <c r="EY59" s="16"/>
      <c r="EZ59" s="16"/>
      <c r="FA59" s="16"/>
      <c r="FB59" s="16"/>
      <c r="FC59" s="16"/>
      <c r="FD59" s="16"/>
      <c r="FE59" s="16"/>
    </row>
    <row r="60" spans="1:161" s="9" customFormat="1" ht="31.5" x14ac:dyDescent="0.25">
      <c r="A60" s="8"/>
      <c r="B60" s="20" t="s">
        <v>51</v>
      </c>
      <c r="C60" s="11" t="s">
        <v>105</v>
      </c>
      <c r="D60" s="26">
        <v>30162.5</v>
      </c>
      <c r="E60" s="31">
        <v>46388.7</v>
      </c>
      <c r="F60" s="31">
        <v>43572</v>
      </c>
      <c r="G60" s="15">
        <f t="shared" si="1"/>
        <v>93.928047132167976</v>
      </c>
      <c r="H60" s="15">
        <f t="shared" si="2"/>
        <v>-2816.6999999999971</v>
      </c>
      <c r="I60" s="15">
        <f t="shared" si="7"/>
        <v>6.0719528678320245</v>
      </c>
      <c r="J60" s="23">
        <f t="shared" si="3"/>
        <v>16226.199999999997</v>
      </c>
      <c r="K60" s="8" t="s">
        <v>132</v>
      </c>
    </row>
    <row r="61" spans="1:161" s="9" customFormat="1" ht="47.25" x14ac:dyDescent="0.25">
      <c r="A61" s="8"/>
      <c r="B61" s="20" t="s">
        <v>52</v>
      </c>
      <c r="C61" s="11" t="s">
        <v>106</v>
      </c>
      <c r="D61" s="26">
        <v>0</v>
      </c>
      <c r="E61" s="31">
        <v>4246.1000000000004</v>
      </c>
      <c r="F61" s="31">
        <v>3756.1</v>
      </c>
      <c r="G61" s="15">
        <f t="shared" si="1"/>
        <v>88.459998586938596</v>
      </c>
      <c r="H61" s="15">
        <f t="shared" si="2"/>
        <v>-490.00000000000045</v>
      </c>
      <c r="I61" s="15">
        <f t="shared" si="7"/>
        <v>11.540001413061404</v>
      </c>
      <c r="J61" s="23">
        <f t="shared" si="3"/>
        <v>4246.1000000000004</v>
      </c>
      <c r="K61" s="28" t="s">
        <v>132</v>
      </c>
    </row>
    <row r="62" spans="1:161" s="9" customFormat="1" ht="47.25" x14ac:dyDescent="0.25">
      <c r="A62" s="8"/>
      <c r="B62" s="20" t="s">
        <v>53</v>
      </c>
      <c r="C62" s="11" t="s">
        <v>107</v>
      </c>
      <c r="D62" s="26">
        <v>21867</v>
      </c>
      <c r="E62" s="31">
        <v>22211.4</v>
      </c>
      <c r="F62" s="31">
        <v>22211.4</v>
      </c>
      <c r="G62" s="15">
        <f t="shared" si="1"/>
        <v>100</v>
      </c>
      <c r="H62" s="15">
        <f t="shared" si="2"/>
        <v>0</v>
      </c>
      <c r="I62" s="15">
        <f t="shared" si="7"/>
        <v>0</v>
      </c>
      <c r="J62" s="23">
        <f t="shared" si="3"/>
        <v>344.40000000000146</v>
      </c>
      <c r="K62" s="8"/>
    </row>
    <row r="63" spans="1:161" s="9" customFormat="1" ht="63" x14ac:dyDescent="0.25">
      <c r="A63" s="8"/>
      <c r="B63" s="20" t="s">
        <v>54</v>
      </c>
      <c r="C63" s="11" t="s">
        <v>108</v>
      </c>
      <c r="D63" s="26">
        <v>173.6</v>
      </c>
      <c r="E63" s="31">
        <v>173.5</v>
      </c>
      <c r="F63" s="31">
        <v>173.5</v>
      </c>
      <c r="G63" s="15">
        <f t="shared" si="1"/>
        <v>100</v>
      </c>
      <c r="H63" s="15">
        <f t="shared" si="2"/>
        <v>0</v>
      </c>
      <c r="I63" s="15">
        <f t="shared" si="7"/>
        <v>0</v>
      </c>
      <c r="J63" s="23">
        <f t="shared" si="3"/>
        <v>-9.9999999999994316E-2</v>
      </c>
      <c r="K63" s="8"/>
    </row>
    <row r="64" spans="1:161" s="9" customFormat="1" ht="47.25" x14ac:dyDescent="0.25">
      <c r="A64" s="8"/>
      <c r="B64" s="20" t="s">
        <v>55</v>
      </c>
      <c r="C64" s="11" t="s">
        <v>109</v>
      </c>
      <c r="D64" s="26">
        <v>721</v>
      </c>
      <c r="E64" s="31">
        <v>721</v>
      </c>
      <c r="F64" s="31">
        <v>715</v>
      </c>
      <c r="G64" s="15">
        <f t="shared" si="1"/>
        <v>99.167822468793347</v>
      </c>
      <c r="H64" s="15">
        <f t="shared" si="2"/>
        <v>-6</v>
      </c>
      <c r="I64" s="15">
        <f t="shared" si="7"/>
        <v>0.8321775312066535</v>
      </c>
      <c r="J64" s="23">
        <f t="shared" si="3"/>
        <v>0</v>
      </c>
      <c r="K64" s="8"/>
    </row>
    <row r="65" spans="1:161" s="9" customFormat="1" ht="63" x14ac:dyDescent="0.25">
      <c r="A65" s="5">
        <v>14</v>
      </c>
      <c r="B65" s="34" t="s">
        <v>127</v>
      </c>
      <c r="C65" s="18" t="s">
        <v>125</v>
      </c>
      <c r="D65" s="7">
        <f>D66</f>
        <v>0</v>
      </c>
      <c r="E65" s="33">
        <f>E66</f>
        <v>5846.6</v>
      </c>
      <c r="F65" s="33">
        <f>F66</f>
        <v>5846.6</v>
      </c>
      <c r="G65" s="7">
        <f t="shared" si="1"/>
        <v>100</v>
      </c>
      <c r="H65" s="7">
        <f t="shared" si="2"/>
        <v>0</v>
      </c>
      <c r="I65" s="7">
        <f t="shared" si="7"/>
        <v>0</v>
      </c>
      <c r="J65" s="7">
        <f t="shared" si="3"/>
        <v>5846.6</v>
      </c>
      <c r="K65" s="5"/>
    </row>
    <row r="66" spans="1:161" s="9" customFormat="1" ht="45" x14ac:dyDescent="0.25">
      <c r="A66" s="8"/>
      <c r="B66" s="32" t="s">
        <v>128</v>
      </c>
      <c r="C66" s="11" t="s">
        <v>126</v>
      </c>
      <c r="D66" s="26">
        <v>0</v>
      </c>
      <c r="E66" s="31">
        <v>5846.6</v>
      </c>
      <c r="F66" s="31">
        <v>5846.6</v>
      </c>
      <c r="G66" s="15">
        <f t="shared" si="1"/>
        <v>100</v>
      </c>
      <c r="H66" s="15">
        <f t="shared" si="2"/>
        <v>0</v>
      </c>
      <c r="I66" s="15">
        <f t="shared" si="7"/>
        <v>0</v>
      </c>
      <c r="J66" s="23">
        <f t="shared" si="3"/>
        <v>5846.6</v>
      </c>
      <c r="K66" s="8"/>
    </row>
    <row r="67" spans="1:161" s="16" customFormat="1" x14ac:dyDescent="0.25">
      <c r="A67" s="35" t="s">
        <v>110</v>
      </c>
      <c r="B67" s="35"/>
      <c r="C67" s="14"/>
      <c r="D67" s="25">
        <f>D7+D13+D18+D22+D26+D31+D36+D40+D44+D50+D53+D55+D59+D65</f>
        <v>1776363.3000000005</v>
      </c>
      <c r="E67" s="15">
        <f>E7+E13+E18+E22+E26+E31+E36+E40+E44+E50+E53+E55+E59+E65</f>
        <v>2093614.2</v>
      </c>
      <c r="F67" s="15">
        <f>F7+F13+F18+F22+F26+F31+F36+F40+F44+F50+F53+F55+F59+F65</f>
        <v>2004140.8000000005</v>
      </c>
      <c r="G67" s="15">
        <f t="shared" si="1"/>
        <v>95.726366395489705</v>
      </c>
      <c r="H67" s="15">
        <f t="shared" si="2"/>
        <v>-89473.399999999441</v>
      </c>
      <c r="I67" s="15">
        <f t="shared" si="7"/>
        <v>4.2736336045102945</v>
      </c>
      <c r="J67" s="23">
        <f t="shared" si="3"/>
        <v>317250.89999999944</v>
      </c>
      <c r="K67" s="14"/>
    </row>
    <row r="68" spans="1:161" x14ac:dyDescent="0.25"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</row>
    <row r="69" spans="1:161" x14ac:dyDescent="0.25">
      <c r="D69" s="27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</row>
    <row r="70" spans="1:161" x14ac:dyDescent="0.25"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</row>
    <row r="71" spans="1:161" x14ac:dyDescent="0.25"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</row>
    <row r="72" spans="1:161" x14ac:dyDescent="0.25"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</row>
    <row r="73" spans="1:161" x14ac:dyDescent="0.25"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</row>
  </sheetData>
  <mergeCells count="2">
    <mergeCell ref="A67:B67"/>
    <mergeCell ref="B2:K2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мун прогр</vt:lpstr>
      <vt:lpstr>Лист2</vt:lpstr>
      <vt:lpstr>Лист3</vt:lpstr>
      <vt:lpstr>'мун прогр'!Область_печати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2019-04-29T12:01:03Z</dcterms:modified>
</cp:coreProperties>
</file>