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-165" windowWidth="18360" windowHeight="12825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  <definedName name="_xlnm._FilterDatabase" localSheetId="0" hidden="1">Лист1!$A$624:$M$624</definedName>
    <definedName name="_xlnm.Print_Titles" localSheetId="0">Лист1!$6:$10</definedName>
    <definedName name="_xlnm.Print_Area" localSheetId="0">Лист1!$A$1:$I$697</definedName>
  </definedNames>
  <calcPr calcId="124519"/>
</workbook>
</file>

<file path=xl/calcChain.xml><?xml version="1.0" encoding="utf-8"?>
<calcChain xmlns="http://schemas.openxmlformats.org/spreadsheetml/2006/main">
  <c r="H11" i="1"/>
  <c r="H292"/>
  <c r="I292"/>
  <c r="I174"/>
  <c r="I36"/>
  <c r="I35"/>
  <c r="I34"/>
  <c r="I33"/>
  <c r="I32"/>
  <c r="I31"/>
  <c r="I30"/>
  <c r="I29"/>
  <c r="I28"/>
  <c r="I20"/>
  <c r="I19"/>
  <c r="I18"/>
  <c r="I17"/>
  <c r="I16"/>
  <c r="I13"/>
  <c r="I11"/>
  <c r="D661"/>
  <c r="F120"/>
  <c r="D120"/>
  <c r="D163"/>
  <c r="F533"/>
  <c r="D533"/>
  <c r="D62"/>
  <c r="D13" s="1"/>
  <c r="F443"/>
  <c r="D443"/>
  <c r="F172"/>
  <c r="D172"/>
  <c r="I164"/>
  <c r="I165"/>
  <c r="H164"/>
  <c r="H165"/>
  <c r="G164"/>
  <c r="G165"/>
  <c r="F163"/>
  <c r="E163"/>
  <c r="I162"/>
  <c r="H162"/>
  <c r="G162"/>
  <c r="F161"/>
  <c r="D161"/>
  <c r="E161"/>
  <c r="I163" l="1"/>
  <c r="G163"/>
  <c r="H163"/>
  <c r="I159" l="1"/>
  <c r="H159"/>
  <c r="G159"/>
  <c r="E158"/>
  <c r="F158"/>
  <c r="D158"/>
  <c r="E156"/>
  <c r="F156"/>
  <c r="I154"/>
  <c r="I155"/>
  <c r="E153"/>
  <c r="D153"/>
  <c r="F153"/>
  <c r="H154"/>
  <c r="H155"/>
  <c r="G154"/>
  <c r="G155"/>
  <c r="D695"/>
  <c r="E695"/>
  <c r="I664"/>
  <c r="I665"/>
  <c r="I666"/>
  <c r="H664"/>
  <c r="H665"/>
  <c r="H666"/>
  <c r="G664"/>
  <c r="G665"/>
  <c r="G666"/>
  <c r="I538"/>
  <c r="I539"/>
  <c r="I540"/>
  <c r="I541"/>
  <c r="I542"/>
  <c r="I543"/>
  <c r="I544"/>
  <c r="I545"/>
  <c r="I546"/>
  <c r="H538"/>
  <c r="H539"/>
  <c r="H540"/>
  <c r="H541"/>
  <c r="H542"/>
  <c r="H543"/>
  <c r="H544"/>
  <c r="H545"/>
  <c r="H546"/>
  <c r="G538"/>
  <c r="G539"/>
  <c r="G540"/>
  <c r="G541"/>
  <c r="G542"/>
  <c r="G543"/>
  <c r="G544"/>
  <c r="G545"/>
  <c r="G546"/>
  <c r="D537"/>
  <c r="F537"/>
  <c r="E537"/>
  <c r="I476"/>
  <c r="H476"/>
  <c r="G476"/>
  <c r="I417"/>
  <c r="H417"/>
  <c r="G417"/>
  <c r="D416"/>
  <c r="F416"/>
  <c r="E416"/>
  <c r="I401"/>
  <c r="H401"/>
  <c r="G401"/>
  <c r="I330"/>
  <c r="I331"/>
  <c r="I332"/>
  <c r="I333"/>
  <c r="H330"/>
  <c r="H331"/>
  <c r="H332"/>
  <c r="H333"/>
  <c r="G330"/>
  <c r="G331"/>
  <c r="G332"/>
  <c r="G333"/>
  <c r="I239"/>
  <c r="I240"/>
  <c r="I241"/>
  <c r="I242"/>
  <c r="I243"/>
  <c r="I244"/>
  <c r="I245"/>
  <c r="I246"/>
  <c r="H241"/>
  <c r="H242"/>
  <c r="H243"/>
  <c r="H244"/>
  <c r="H245"/>
  <c r="G183"/>
  <c r="I95"/>
  <c r="H95"/>
  <c r="G95"/>
  <c r="F62"/>
  <c r="E62"/>
  <c r="I537" l="1"/>
  <c r="G537"/>
  <c r="H537"/>
  <c r="I416"/>
  <c r="H416"/>
  <c r="G416"/>
  <c r="G16"/>
  <c r="G17"/>
  <c r="G18"/>
  <c r="G19"/>
  <c r="G20"/>
  <c r="G21"/>
  <c r="F169"/>
  <c r="F167" s="1"/>
  <c r="E169"/>
  <c r="E167" s="1"/>
  <c r="D169"/>
  <c r="D167" s="1"/>
  <c r="I170"/>
  <c r="H170"/>
  <c r="G170"/>
  <c r="D689"/>
  <c r="I161" l="1"/>
  <c r="H169"/>
  <c r="G167"/>
  <c r="H167"/>
  <c r="G169"/>
  <c r="I167"/>
  <c r="I169"/>
  <c r="G161"/>
  <c r="H161"/>
  <c r="F613"/>
  <c r="E613"/>
  <c r="D613"/>
  <c r="I614"/>
  <c r="I615"/>
  <c r="I616"/>
  <c r="I617"/>
  <c r="I618"/>
  <c r="I619"/>
  <c r="H614"/>
  <c r="H615"/>
  <c r="H616"/>
  <c r="H617"/>
  <c r="H618"/>
  <c r="H619"/>
  <c r="I603"/>
  <c r="I604"/>
  <c r="I605"/>
  <c r="I606"/>
  <c r="I607"/>
  <c r="I608"/>
  <c r="I609"/>
  <c r="H603"/>
  <c r="H604"/>
  <c r="H605"/>
  <c r="H606"/>
  <c r="H607"/>
  <c r="H608"/>
  <c r="H609"/>
  <c r="H610"/>
  <c r="H550"/>
  <c r="G550"/>
  <c r="F549"/>
  <c r="E549"/>
  <c r="D549"/>
  <c r="F547"/>
  <c r="E547"/>
  <c r="E533" s="1"/>
  <c r="D547"/>
  <c r="I613" l="1"/>
  <c r="H613"/>
  <c r="H549"/>
  <c r="G549"/>
  <c r="I549"/>
  <c r="I514"/>
  <c r="I515"/>
  <c r="I516"/>
  <c r="I517"/>
  <c r="H514"/>
  <c r="H515"/>
  <c r="H516"/>
  <c r="H517"/>
  <c r="G514"/>
  <c r="G515"/>
  <c r="G516"/>
  <c r="I499"/>
  <c r="I500"/>
  <c r="I501"/>
  <c r="I502"/>
  <c r="I503"/>
  <c r="I504"/>
  <c r="I505"/>
  <c r="I506"/>
  <c r="I507"/>
  <c r="I508"/>
  <c r="H499"/>
  <c r="H500"/>
  <c r="H501"/>
  <c r="H502"/>
  <c r="H503"/>
  <c r="H504"/>
  <c r="H505"/>
  <c r="H506"/>
  <c r="H507"/>
  <c r="H508"/>
  <c r="G499"/>
  <c r="G500"/>
  <c r="G501"/>
  <c r="G502"/>
  <c r="G503"/>
  <c r="G504"/>
  <c r="G505"/>
  <c r="G506"/>
  <c r="G507"/>
  <c r="G508"/>
  <c r="I484"/>
  <c r="I485"/>
  <c r="I486"/>
  <c r="I487"/>
  <c r="I488"/>
  <c r="H484"/>
  <c r="H485"/>
  <c r="H486"/>
  <c r="H487"/>
  <c r="G484"/>
  <c r="G485"/>
  <c r="G486"/>
  <c r="G487"/>
  <c r="F450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E452"/>
  <c r="F452"/>
  <c r="D452"/>
  <c r="I451"/>
  <c r="H451"/>
  <c r="G451"/>
  <c r="E450"/>
  <c r="D450"/>
  <c r="I447"/>
  <c r="H447"/>
  <c r="G447"/>
  <c r="I446"/>
  <c r="H446"/>
  <c r="G446"/>
  <c r="F445"/>
  <c r="E445"/>
  <c r="D445"/>
  <c r="G533" l="1"/>
  <c r="H533"/>
  <c r="I533"/>
  <c r="H445"/>
  <c r="I445"/>
  <c r="G450"/>
  <c r="G445"/>
  <c r="G452"/>
  <c r="I450"/>
  <c r="H450"/>
  <c r="H452"/>
  <c r="I452"/>
  <c r="H239" l="1"/>
  <c r="H240"/>
  <c r="H246"/>
  <c r="H229"/>
  <c r="H230"/>
  <c r="I229"/>
  <c r="I230"/>
  <c r="G228"/>
  <c r="G229"/>
  <c r="G230"/>
  <c r="I191"/>
  <c r="I192"/>
  <c r="I193"/>
  <c r="I194"/>
  <c r="I195"/>
  <c r="I196"/>
  <c r="I197"/>
  <c r="I198"/>
  <c r="H191"/>
  <c r="H192"/>
  <c r="H193"/>
  <c r="H194"/>
  <c r="H195"/>
  <c r="H196"/>
  <c r="H197"/>
  <c r="H198"/>
  <c r="G191"/>
  <c r="G192"/>
  <c r="G193"/>
  <c r="G194"/>
  <c r="G195"/>
  <c r="G196"/>
  <c r="G197"/>
  <c r="G198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1"/>
  <c r="G42"/>
  <c r="G43"/>
  <c r="G44"/>
  <c r="G45"/>
  <c r="G46"/>
  <c r="G47"/>
  <c r="G48"/>
  <c r="G49"/>
  <c r="G50"/>
  <c r="G51"/>
  <c r="G52"/>
  <c r="G53"/>
  <c r="G54"/>
  <c r="G55"/>
  <c r="G56"/>
  <c r="G57"/>
  <c r="G58"/>
  <c r="H31"/>
  <c r="G31"/>
  <c r="F689" l="1"/>
  <c r="I314"/>
  <c r="I315"/>
  <c r="I316"/>
  <c r="I317"/>
  <c r="I318"/>
  <c r="I319"/>
  <c r="I320"/>
  <c r="I321"/>
  <c r="I322"/>
  <c r="H314"/>
  <c r="H315"/>
  <c r="H316"/>
  <c r="H317"/>
  <c r="H318"/>
  <c r="H319"/>
  <c r="H320"/>
  <c r="H321"/>
  <c r="H322"/>
  <c r="G314"/>
  <c r="G315"/>
  <c r="G316"/>
  <c r="G317"/>
  <c r="G318"/>
  <c r="G319"/>
  <c r="G320"/>
  <c r="G321"/>
  <c r="G322"/>
  <c r="G200"/>
  <c r="I160"/>
  <c r="H160"/>
  <c r="G160"/>
  <c r="D156"/>
  <c r="G157"/>
  <c r="H157"/>
  <c r="I144"/>
  <c r="I145"/>
  <c r="I146"/>
  <c r="I147"/>
  <c r="I148"/>
  <c r="I149"/>
  <c r="I150"/>
  <c r="I151"/>
  <c r="I152"/>
  <c r="H144"/>
  <c r="H145"/>
  <c r="H146"/>
  <c r="H147"/>
  <c r="H148"/>
  <c r="H149"/>
  <c r="H150"/>
  <c r="H151"/>
  <c r="H152"/>
  <c r="G144"/>
  <c r="G145"/>
  <c r="G146"/>
  <c r="G147"/>
  <c r="G148"/>
  <c r="G149"/>
  <c r="G150"/>
  <c r="G151"/>
  <c r="G152"/>
  <c r="I130"/>
  <c r="H130"/>
  <c r="G130"/>
  <c r="I125"/>
  <c r="I126"/>
  <c r="I127"/>
  <c r="H125"/>
  <c r="H126"/>
  <c r="H127"/>
  <c r="G125"/>
  <c r="G126"/>
  <c r="G127"/>
  <c r="I691"/>
  <c r="I690"/>
  <c r="H691"/>
  <c r="H690"/>
  <c r="G691"/>
  <c r="G690"/>
  <c r="E689"/>
  <c r="I611"/>
  <c r="I612"/>
  <c r="H611"/>
  <c r="H612"/>
  <c r="I596"/>
  <c r="I597"/>
  <c r="I598"/>
  <c r="I599"/>
  <c r="I600"/>
  <c r="I601"/>
  <c r="H596"/>
  <c r="H597"/>
  <c r="H598"/>
  <c r="H599"/>
  <c r="H600"/>
  <c r="H601"/>
  <c r="I579"/>
  <c r="I580"/>
  <c r="I581"/>
  <c r="I582"/>
  <c r="I583"/>
  <c r="I584"/>
  <c r="I585"/>
  <c r="I586"/>
  <c r="I587"/>
  <c r="I588"/>
  <c r="I589"/>
  <c r="H579"/>
  <c r="H580"/>
  <c r="H581"/>
  <c r="H582"/>
  <c r="H583"/>
  <c r="H584"/>
  <c r="H585"/>
  <c r="H586"/>
  <c r="H587"/>
  <c r="H588"/>
  <c r="H589"/>
  <c r="G579"/>
  <c r="G580"/>
  <c r="G581"/>
  <c r="G582"/>
  <c r="G583"/>
  <c r="G584"/>
  <c r="G585"/>
  <c r="G586"/>
  <c r="G587"/>
  <c r="G588"/>
  <c r="G589"/>
  <c r="I559"/>
  <c r="I560"/>
  <c r="I561"/>
  <c r="I562"/>
  <c r="I563"/>
  <c r="I564"/>
  <c r="I565"/>
  <c r="I566"/>
  <c r="I567"/>
  <c r="I568"/>
  <c r="H559"/>
  <c r="H560"/>
  <c r="H561"/>
  <c r="H562"/>
  <c r="H563"/>
  <c r="H564"/>
  <c r="H565"/>
  <c r="H566"/>
  <c r="H567"/>
  <c r="H568"/>
  <c r="G559"/>
  <c r="G560"/>
  <c r="G561"/>
  <c r="G562"/>
  <c r="G563"/>
  <c r="G564"/>
  <c r="G565"/>
  <c r="G566"/>
  <c r="G567"/>
  <c r="G568"/>
  <c r="I550"/>
  <c r="I523"/>
  <c r="I524"/>
  <c r="I525"/>
  <c r="I526"/>
  <c r="I527"/>
  <c r="I528"/>
  <c r="I529"/>
  <c r="I530"/>
  <c r="I531"/>
  <c r="H523"/>
  <c r="H524"/>
  <c r="H525"/>
  <c r="H526"/>
  <c r="H527"/>
  <c r="H528"/>
  <c r="H529"/>
  <c r="H530"/>
  <c r="H531"/>
  <c r="G523"/>
  <c r="G524"/>
  <c r="G525"/>
  <c r="G526"/>
  <c r="G527"/>
  <c r="G528"/>
  <c r="G529"/>
  <c r="G530"/>
  <c r="G531"/>
  <c r="I493"/>
  <c r="I494"/>
  <c r="I495"/>
  <c r="I496"/>
  <c r="I497"/>
  <c r="I498"/>
  <c r="I509"/>
  <c r="I510"/>
  <c r="I511"/>
  <c r="H493"/>
  <c r="H494"/>
  <c r="H495"/>
  <c r="H496"/>
  <c r="H497"/>
  <c r="H498"/>
  <c r="H509"/>
  <c r="H510"/>
  <c r="H511"/>
  <c r="G493"/>
  <c r="G494"/>
  <c r="G495"/>
  <c r="G496"/>
  <c r="G497"/>
  <c r="G498"/>
  <c r="G509"/>
  <c r="G510"/>
  <c r="G511"/>
  <c r="I482"/>
  <c r="I483"/>
  <c r="H482"/>
  <c r="H483"/>
  <c r="H488"/>
  <c r="G482"/>
  <c r="G483"/>
  <c r="G488"/>
  <c r="I433"/>
  <c r="I434"/>
  <c r="I435"/>
  <c r="I436"/>
  <c r="I438"/>
  <c r="H433"/>
  <c r="H434"/>
  <c r="H435"/>
  <c r="H436"/>
  <c r="H438"/>
  <c r="G433"/>
  <c r="G434"/>
  <c r="G435"/>
  <c r="G436"/>
  <c r="G438"/>
  <c r="I441"/>
  <c r="H441"/>
  <c r="G441"/>
  <c r="I429"/>
  <c r="I430"/>
  <c r="H429"/>
  <c r="H430"/>
  <c r="G429"/>
  <c r="G430"/>
  <c r="I411"/>
  <c r="I412"/>
  <c r="I413"/>
  <c r="I414"/>
  <c r="I415"/>
  <c r="H411"/>
  <c r="H412"/>
  <c r="H413"/>
  <c r="H414"/>
  <c r="H415"/>
  <c r="G411"/>
  <c r="G412"/>
  <c r="G413"/>
  <c r="G414"/>
  <c r="G415"/>
  <c r="I392"/>
  <c r="I393"/>
  <c r="I394"/>
  <c r="I395"/>
  <c r="I396"/>
  <c r="I397"/>
  <c r="I398"/>
  <c r="I399"/>
  <c r="I400"/>
  <c r="H392"/>
  <c r="H393"/>
  <c r="H394"/>
  <c r="H395"/>
  <c r="H396"/>
  <c r="H397"/>
  <c r="H398"/>
  <c r="H399"/>
  <c r="H400"/>
  <c r="G392"/>
  <c r="G393"/>
  <c r="G394"/>
  <c r="G395"/>
  <c r="G396"/>
  <c r="G397"/>
  <c r="G398"/>
  <c r="G399"/>
  <c r="G400"/>
  <c r="I158" l="1"/>
  <c r="H158"/>
  <c r="G158"/>
  <c r="I157"/>
  <c r="H156"/>
  <c r="I341"/>
  <c r="I342"/>
  <c r="I343"/>
  <c r="I344"/>
  <c r="I345"/>
  <c r="I346"/>
  <c r="I347"/>
  <c r="I348"/>
  <c r="I349"/>
  <c r="I350"/>
  <c r="I351"/>
  <c r="I352"/>
  <c r="H341"/>
  <c r="H342"/>
  <c r="H343"/>
  <c r="H344"/>
  <c r="H345"/>
  <c r="H346"/>
  <c r="H347"/>
  <c r="H348"/>
  <c r="H349"/>
  <c r="H350"/>
  <c r="H351"/>
  <c r="H352"/>
  <c r="G341"/>
  <c r="G342"/>
  <c r="G343"/>
  <c r="G344"/>
  <c r="G345"/>
  <c r="G346"/>
  <c r="G347"/>
  <c r="G348"/>
  <c r="G349"/>
  <c r="G350"/>
  <c r="G351"/>
  <c r="G352"/>
  <c r="I326"/>
  <c r="I327"/>
  <c r="I328"/>
  <c r="I329"/>
  <c r="I334"/>
  <c r="I335"/>
  <c r="H326"/>
  <c r="H327"/>
  <c r="H328"/>
  <c r="H329"/>
  <c r="H334"/>
  <c r="H335"/>
  <c r="G326"/>
  <c r="G327"/>
  <c r="G328"/>
  <c r="G329"/>
  <c r="G334"/>
  <c r="G335"/>
  <c r="G324"/>
  <c r="I272"/>
  <c r="I273"/>
  <c r="I274"/>
  <c r="I275"/>
  <c r="I276"/>
  <c r="I277"/>
  <c r="I278"/>
  <c r="I279"/>
  <c r="I280"/>
  <c r="I281"/>
  <c r="I282"/>
  <c r="I283"/>
  <c r="I284"/>
  <c r="H272"/>
  <c r="H273"/>
  <c r="H274"/>
  <c r="H275"/>
  <c r="H276"/>
  <c r="H277"/>
  <c r="H278"/>
  <c r="H279"/>
  <c r="H280"/>
  <c r="H281"/>
  <c r="H282"/>
  <c r="H283"/>
  <c r="H284"/>
  <c r="G272"/>
  <c r="G273"/>
  <c r="G274"/>
  <c r="G275"/>
  <c r="G276"/>
  <c r="G277"/>
  <c r="G278"/>
  <c r="G279"/>
  <c r="G280"/>
  <c r="G281"/>
  <c r="G282"/>
  <c r="G283"/>
  <c r="G284"/>
  <c r="I215"/>
  <c r="I216"/>
  <c r="I217"/>
  <c r="I218"/>
  <c r="I219"/>
  <c r="I220"/>
  <c r="I221"/>
  <c r="I222"/>
  <c r="I223"/>
  <c r="I224"/>
  <c r="I225"/>
  <c r="I226"/>
  <c r="I227"/>
  <c r="H215"/>
  <c r="H216"/>
  <c r="H217"/>
  <c r="H218"/>
  <c r="H219"/>
  <c r="H220"/>
  <c r="H221"/>
  <c r="H222"/>
  <c r="H223"/>
  <c r="H224"/>
  <c r="H225"/>
  <c r="H226"/>
  <c r="H227"/>
  <c r="G215"/>
  <c r="G216"/>
  <c r="G217"/>
  <c r="G218"/>
  <c r="G219"/>
  <c r="G220"/>
  <c r="G221"/>
  <c r="G222"/>
  <c r="G223"/>
  <c r="G224"/>
  <c r="G225"/>
  <c r="G226"/>
  <c r="G227"/>
  <c r="I183"/>
  <c r="H183"/>
  <c r="F174"/>
  <c r="I110"/>
  <c r="I111"/>
  <c r="I112"/>
  <c r="I113"/>
  <c r="I114"/>
  <c r="I115"/>
  <c r="I116"/>
  <c r="I117"/>
  <c r="I118"/>
  <c r="H110"/>
  <c r="H111"/>
  <c r="H112"/>
  <c r="H113"/>
  <c r="H114"/>
  <c r="H115"/>
  <c r="H116"/>
  <c r="H117"/>
  <c r="H118"/>
  <c r="G110"/>
  <c r="G111"/>
  <c r="G112"/>
  <c r="G113"/>
  <c r="G114"/>
  <c r="G115"/>
  <c r="G116"/>
  <c r="G117"/>
  <c r="G118"/>
  <c r="G156" l="1"/>
  <c r="I156"/>
  <c r="E15" l="1"/>
  <c r="H207" l="1"/>
  <c r="H208"/>
  <c r="H209"/>
  <c r="H210"/>
  <c r="H211"/>
  <c r="G207"/>
  <c r="G208"/>
  <c r="G209"/>
  <c r="D122"/>
  <c r="I123"/>
  <c r="I124"/>
  <c r="H123"/>
  <c r="H124"/>
  <c r="G123"/>
  <c r="G124"/>
  <c r="F122"/>
  <c r="E122"/>
  <c r="F695"/>
  <c r="D535"/>
  <c r="F535"/>
  <c r="E535"/>
  <c r="I481"/>
  <c r="H481"/>
  <c r="G481"/>
  <c r="D480"/>
  <c r="F480"/>
  <c r="E480"/>
  <c r="F478"/>
  <c r="E478"/>
  <c r="D478"/>
  <c r="E439"/>
  <c r="F439"/>
  <c r="D439"/>
  <c r="F182"/>
  <c r="E182"/>
  <c r="D182"/>
  <c r="E199"/>
  <c r="D199"/>
  <c r="F199"/>
  <c r="F184"/>
  <c r="E184"/>
  <c r="D184"/>
  <c r="I190"/>
  <c r="H190"/>
  <c r="G187"/>
  <c r="G188"/>
  <c r="G189"/>
  <c r="G190"/>
  <c r="G29"/>
  <c r="G30"/>
  <c r="G32"/>
  <c r="E693"/>
  <c r="D693"/>
  <c r="I685"/>
  <c r="I686"/>
  <c r="H685"/>
  <c r="H686"/>
  <c r="G685"/>
  <c r="G686"/>
  <c r="F659"/>
  <c r="E659"/>
  <c r="I591" l="1"/>
  <c r="H591"/>
  <c r="G591"/>
  <c r="F590"/>
  <c r="E590"/>
  <c r="D590"/>
  <c r="D570" s="1"/>
  <c r="H535"/>
  <c r="I490"/>
  <c r="I491"/>
  <c r="I492"/>
  <c r="H490"/>
  <c r="H491"/>
  <c r="H492"/>
  <c r="G490"/>
  <c r="G491"/>
  <c r="G492"/>
  <c r="F489"/>
  <c r="E489"/>
  <c r="D489"/>
  <c r="I479"/>
  <c r="H479"/>
  <c r="G479"/>
  <c r="I478"/>
  <c r="I475"/>
  <c r="I477"/>
  <c r="H475"/>
  <c r="H477"/>
  <c r="G475"/>
  <c r="G477"/>
  <c r="F474"/>
  <c r="E474"/>
  <c r="D474"/>
  <c r="I440"/>
  <c r="H440"/>
  <c r="G440"/>
  <c r="D431"/>
  <c r="E431"/>
  <c r="F431"/>
  <c r="I408"/>
  <c r="I409"/>
  <c r="I410"/>
  <c r="H408"/>
  <c r="H409"/>
  <c r="H410"/>
  <c r="G408"/>
  <c r="G409"/>
  <c r="G410"/>
  <c r="I339"/>
  <c r="I340"/>
  <c r="H339"/>
  <c r="H340"/>
  <c r="G338"/>
  <c r="G339"/>
  <c r="G340"/>
  <c r="I248"/>
  <c r="I249"/>
  <c r="H248"/>
  <c r="H249"/>
  <c r="G248"/>
  <c r="G249"/>
  <c r="F247"/>
  <c r="E247"/>
  <c r="D247"/>
  <c r="F204"/>
  <c r="D204"/>
  <c r="I199"/>
  <c r="I200"/>
  <c r="H199"/>
  <c r="H200"/>
  <c r="G199"/>
  <c r="F128"/>
  <c r="G122"/>
  <c r="G131"/>
  <c r="G132"/>
  <c r="G133"/>
  <c r="I68"/>
  <c r="H68"/>
  <c r="G68"/>
  <c r="I107"/>
  <c r="I108"/>
  <c r="I109"/>
  <c r="H107"/>
  <c r="H108"/>
  <c r="H109"/>
  <c r="G107"/>
  <c r="G108"/>
  <c r="G109"/>
  <c r="D33"/>
  <c r="I70"/>
  <c r="I71"/>
  <c r="I72"/>
  <c r="I73"/>
  <c r="I74"/>
  <c r="I75"/>
  <c r="I76"/>
  <c r="I77"/>
  <c r="I78"/>
  <c r="H70"/>
  <c r="H71"/>
  <c r="H72"/>
  <c r="H73"/>
  <c r="H74"/>
  <c r="H75"/>
  <c r="H76"/>
  <c r="H77"/>
  <c r="H78"/>
  <c r="H79"/>
  <c r="G70"/>
  <c r="G71"/>
  <c r="G72"/>
  <c r="G73"/>
  <c r="G74"/>
  <c r="G75"/>
  <c r="G76"/>
  <c r="G77"/>
  <c r="G78"/>
  <c r="G79"/>
  <c r="H30"/>
  <c r="H32"/>
  <c r="G535" l="1"/>
  <c r="I535"/>
  <c r="I474"/>
  <c r="G474"/>
  <c r="G478"/>
  <c r="H478"/>
  <c r="H474"/>
  <c r="G439"/>
  <c r="I439"/>
  <c r="G431"/>
  <c r="H431"/>
  <c r="H439"/>
  <c r="I431"/>
  <c r="G247"/>
  <c r="H247"/>
  <c r="I247"/>
  <c r="I697"/>
  <c r="H697"/>
  <c r="G697"/>
  <c r="I696"/>
  <c r="H696"/>
  <c r="G696"/>
  <c r="F693"/>
  <c r="I432"/>
  <c r="H432"/>
  <c r="G432"/>
  <c r="G695" l="1"/>
  <c r="H695"/>
  <c r="G693"/>
  <c r="H693"/>
  <c r="I695"/>
  <c r="I693"/>
  <c r="I182"/>
  <c r="H182"/>
  <c r="G182"/>
  <c r="G185"/>
  <c r="G61"/>
  <c r="G59"/>
  <c r="F134" l="1"/>
  <c r="E134"/>
  <c r="D134"/>
  <c r="G129"/>
  <c r="I153"/>
  <c r="H153"/>
  <c r="G153"/>
  <c r="H136"/>
  <c r="H137"/>
  <c r="H138"/>
  <c r="H139"/>
  <c r="H140"/>
  <c r="H141"/>
  <c r="H142"/>
  <c r="H143"/>
  <c r="H135"/>
  <c r="G136"/>
  <c r="G137"/>
  <c r="G138"/>
  <c r="G139"/>
  <c r="G140"/>
  <c r="G141"/>
  <c r="G142"/>
  <c r="G143"/>
  <c r="G135"/>
  <c r="H129"/>
  <c r="G206"/>
  <c r="H206"/>
  <c r="I206"/>
  <c r="E336"/>
  <c r="F336"/>
  <c r="D336"/>
  <c r="I338"/>
  <c r="H338"/>
  <c r="I337"/>
  <c r="H337"/>
  <c r="G337"/>
  <c r="I261"/>
  <c r="I262"/>
  <c r="I263"/>
  <c r="I264"/>
  <c r="I265"/>
  <c r="I266"/>
  <c r="I267"/>
  <c r="I268"/>
  <c r="I269"/>
  <c r="I270"/>
  <c r="I271"/>
  <c r="H261"/>
  <c r="H262"/>
  <c r="H263"/>
  <c r="H264"/>
  <c r="H265"/>
  <c r="H266"/>
  <c r="H267"/>
  <c r="H268"/>
  <c r="H269"/>
  <c r="H270"/>
  <c r="H271"/>
  <c r="G261"/>
  <c r="G262"/>
  <c r="G263"/>
  <c r="G264"/>
  <c r="G265"/>
  <c r="G266"/>
  <c r="G267"/>
  <c r="G268"/>
  <c r="G269"/>
  <c r="G270"/>
  <c r="G271"/>
  <c r="I188"/>
  <c r="I189"/>
  <c r="H188"/>
  <c r="H189"/>
  <c r="E174"/>
  <c r="E172" s="1"/>
  <c r="D174"/>
  <c r="G660"/>
  <c r="I632"/>
  <c r="I633"/>
  <c r="I634"/>
  <c r="I635"/>
  <c r="I636"/>
  <c r="I637"/>
  <c r="I638"/>
  <c r="I639"/>
  <c r="I640"/>
  <c r="I641"/>
  <c r="I642"/>
  <c r="I643"/>
  <c r="I644"/>
  <c r="I645"/>
  <c r="I646"/>
  <c r="I647"/>
  <c r="I648"/>
  <c r="I649"/>
  <c r="I650"/>
  <c r="I651"/>
  <c r="I652"/>
  <c r="I653"/>
  <c r="I654"/>
  <c r="I655"/>
  <c r="I656"/>
  <c r="I657"/>
  <c r="H632"/>
  <c r="H633"/>
  <c r="H634"/>
  <c r="H635"/>
  <c r="H636"/>
  <c r="H637"/>
  <c r="H638"/>
  <c r="H639"/>
  <c r="H640"/>
  <c r="H641"/>
  <c r="H642"/>
  <c r="H643"/>
  <c r="H644"/>
  <c r="H645"/>
  <c r="H646"/>
  <c r="H647"/>
  <c r="H648"/>
  <c r="H649"/>
  <c r="H650"/>
  <c r="H651"/>
  <c r="H652"/>
  <c r="H653"/>
  <c r="H654"/>
  <c r="H655"/>
  <c r="H656"/>
  <c r="H657"/>
  <c r="H658"/>
  <c r="G632"/>
  <c r="G633"/>
  <c r="G634"/>
  <c r="G635"/>
  <c r="G636"/>
  <c r="G637"/>
  <c r="G638"/>
  <c r="G639"/>
  <c r="G640"/>
  <c r="G641"/>
  <c r="G642"/>
  <c r="G643"/>
  <c r="G644"/>
  <c r="G645"/>
  <c r="G646"/>
  <c r="G647"/>
  <c r="G648"/>
  <c r="G649"/>
  <c r="G650"/>
  <c r="G651"/>
  <c r="G652"/>
  <c r="G653"/>
  <c r="G654"/>
  <c r="G655"/>
  <c r="G656"/>
  <c r="G657"/>
  <c r="F593"/>
  <c r="E593"/>
  <c r="E572"/>
  <c r="F572"/>
  <c r="D572"/>
  <c r="I577"/>
  <c r="H577"/>
  <c r="G577"/>
  <c r="E554"/>
  <c r="F554"/>
  <c r="D554"/>
  <c r="I556"/>
  <c r="I557"/>
  <c r="I558"/>
  <c r="H556"/>
  <c r="H557"/>
  <c r="H558"/>
  <c r="G556"/>
  <c r="G557"/>
  <c r="G558"/>
  <c r="F519"/>
  <c r="E519"/>
  <c r="D519"/>
  <c r="E512"/>
  <c r="F512"/>
  <c r="D512"/>
  <c r="I513"/>
  <c r="I518"/>
  <c r="H513"/>
  <c r="H518"/>
  <c r="G513"/>
  <c r="G517"/>
  <c r="G518"/>
  <c r="E448"/>
  <c r="E443" s="1"/>
  <c r="F448"/>
  <c r="D448"/>
  <c r="I449"/>
  <c r="H449"/>
  <c r="E570" l="1"/>
  <c r="D472"/>
  <c r="F570"/>
  <c r="G172"/>
  <c r="F472"/>
  <c r="E472"/>
  <c r="G547"/>
  <c r="H172"/>
  <c r="G448"/>
  <c r="G184"/>
  <c r="G134"/>
  <c r="H134"/>
  <c r="H336"/>
  <c r="G336"/>
  <c r="G449"/>
  <c r="E421"/>
  <c r="E419" s="1"/>
  <c r="F421"/>
  <c r="F419" s="1"/>
  <c r="D421"/>
  <c r="D419" s="1"/>
  <c r="E402"/>
  <c r="F402"/>
  <c r="D402"/>
  <c r="F383"/>
  <c r="E383"/>
  <c r="D383"/>
  <c r="I390"/>
  <c r="I391"/>
  <c r="H390"/>
  <c r="H391"/>
  <c r="G390"/>
  <c r="G391"/>
  <c r="I385"/>
  <c r="H385"/>
  <c r="G385"/>
  <c r="G472" l="1"/>
  <c r="F357"/>
  <c r="F355" s="1"/>
  <c r="E357"/>
  <c r="E355" s="1"/>
  <c r="D357"/>
  <c r="D355" s="1"/>
  <c r="G381"/>
  <c r="H381"/>
  <c r="I381"/>
  <c r="I368"/>
  <c r="I369"/>
  <c r="H368"/>
  <c r="H369"/>
  <c r="G368"/>
  <c r="G369"/>
  <c r="I363"/>
  <c r="I364"/>
  <c r="I365"/>
  <c r="I366"/>
  <c r="I367"/>
  <c r="H363"/>
  <c r="H364"/>
  <c r="H365"/>
  <c r="H366"/>
  <c r="H367"/>
  <c r="G363"/>
  <c r="G364"/>
  <c r="G365"/>
  <c r="G366"/>
  <c r="G367"/>
  <c r="I362"/>
  <c r="H362"/>
  <c r="G362"/>
  <c r="E204"/>
  <c r="I207"/>
  <c r="I208"/>
  <c r="D128" l="1"/>
  <c r="I136"/>
  <c r="I137"/>
  <c r="E128"/>
  <c r="E120" s="1"/>
  <c r="I131"/>
  <c r="I132"/>
  <c r="I133"/>
  <c r="H131"/>
  <c r="H132"/>
  <c r="H133"/>
  <c r="G120" l="1"/>
  <c r="H120"/>
  <c r="I120"/>
  <c r="H105"/>
  <c r="G106"/>
  <c r="G103"/>
  <c r="G104"/>
  <c r="G105"/>
  <c r="H103"/>
  <c r="H104"/>
  <c r="H106"/>
  <c r="I102"/>
  <c r="I103"/>
  <c r="I104"/>
  <c r="I105"/>
  <c r="I106"/>
  <c r="H102"/>
  <c r="G102"/>
  <c r="G101"/>
  <c r="H101"/>
  <c r="I101"/>
  <c r="G100"/>
  <c r="H100"/>
  <c r="I100"/>
  <c r="G99"/>
  <c r="H99"/>
  <c r="I99"/>
  <c r="I98"/>
  <c r="H98"/>
  <c r="G98"/>
  <c r="G92"/>
  <c r="H92"/>
  <c r="I92"/>
  <c r="G91"/>
  <c r="H91"/>
  <c r="I91"/>
  <c r="G90"/>
  <c r="H90"/>
  <c r="I90"/>
  <c r="G89"/>
  <c r="H89"/>
  <c r="I89"/>
  <c r="G88"/>
  <c r="H88"/>
  <c r="I88"/>
  <c r="G87"/>
  <c r="H87"/>
  <c r="G85"/>
  <c r="H85"/>
  <c r="G84"/>
  <c r="H84"/>
  <c r="I84"/>
  <c r="G83"/>
  <c r="H83"/>
  <c r="I83"/>
  <c r="I80" l="1"/>
  <c r="I81"/>
  <c r="I82"/>
  <c r="H80"/>
  <c r="H81"/>
  <c r="H82"/>
  <c r="G80"/>
  <c r="G81"/>
  <c r="G82"/>
  <c r="I63"/>
  <c r="H63"/>
  <c r="G63"/>
  <c r="I38"/>
  <c r="I39"/>
  <c r="H38"/>
  <c r="H39"/>
  <c r="G38"/>
  <c r="G39"/>
  <c r="F15"/>
  <c r="D15"/>
  <c r="H16"/>
  <c r="H19"/>
  <c r="H18"/>
  <c r="H17"/>
  <c r="E623"/>
  <c r="H360"/>
  <c r="H361"/>
  <c r="H359"/>
  <c r="G358"/>
  <c r="G359"/>
  <c r="G360"/>
  <c r="G361"/>
  <c r="I359"/>
  <c r="I360"/>
  <c r="I210"/>
  <c r="I209"/>
  <c r="I610"/>
  <c r="I602"/>
  <c r="I595"/>
  <c r="I594"/>
  <c r="H602"/>
  <c r="H595"/>
  <c r="H594"/>
  <c r="I573"/>
  <c r="D593"/>
  <c r="G578"/>
  <c r="G15" l="1"/>
  <c r="H15"/>
  <c r="G522"/>
  <c r="H522"/>
  <c r="I522"/>
  <c r="I336" l="1"/>
  <c r="H660"/>
  <c r="I660"/>
  <c r="E661"/>
  <c r="F661"/>
  <c r="G662"/>
  <c r="H662"/>
  <c r="I662"/>
  <c r="D623"/>
  <c r="G389"/>
  <c r="H389"/>
  <c r="I389"/>
  <c r="G388"/>
  <c r="H388"/>
  <c r="I388"/>
  <c r="G387"/>
  <c r="H387"/>
  <c r="I387"/>
  <c r="G382"/>
  <c r="H382"/>
  <c r="I382"/>
  <c r="G380"/>
  <c r="H380"/>
  <c r="I380"/>
  <c r="G379"/>
  <c r="H379"/>
  <c r="I379"/>
  <c r="G378"/>
  <c r="H378"/>
  <c r="I378"/>
  <c r="G377"/>
  <c r="H377"/>
  <c r="I377"/>
  <c r="G376"/>
  <c r="H376"/>
  <c r="I376"/>
  <c r="G375"/>
  <c r="H375"/>
  <c r="I375"/>
  <c r="G374"/>
  <c r="H374"/>
  <c r="I374"/>
  <c r="G373"/>
  <c r="H373"/>
  <c r="I373"/>
  <c r="G372"/>
  <c r="H372"/>
  <c r="I372"/>
  <c r="G371"/>
  <c r="H371"/>
  <c r="I371"/>
  <c r="G370"/>
  <c r="H370"/>
  <c r="I370"/>
  <c r="G234"/>
  <c r="H234"/>
  <c r="I234"/>
  <c r="D231"/>
  <c r="D202" s="1"/>
  <c r="G205"/>
  <c r="I205"/>
  <c r="H205"/>
  <c r="I661" l="1"/>
  <c r="H661"/>
  <c r="G661"/>
  <c r="I87" l="1"/>
  <c r="G86"/>
  <c r="H86"/>
  <c r="I86"/>
  <c r="H21" l="1"/>
  <c r="F687"/>
  <c r="E687"/>
  <c r="E621" s="1"/>
  <c r="D687"/>
  <c r="I689"/>
  <c r="F623"/>
  <c r="F621" s="1"/>
  <c r="F552"/>
  <c r="E552"/>
  <c r="D552"/>
  <c r="H402"/>
  <c r="G407"/>
  <c r="H407"/>
  <c r="I407"/>
  <c r="G406"/>
  <c r="H406"/>
  <c r="I406"/>
  <c r="G405"/>
  <c r="H405"/>
  <c r="I405"/>
  <c r="G404"/>
  <c r="H404"/>
  <c r="I404"/>
  <c r="I403"/>
  <c r="H403"/>
  <c r="G403"/>
  <c r="G384"/>
  <c r="H384"/>
  <c r="I384"/>
  <c r="G386"/>
  <c r="H386"/>
  <c r="I386"/>
  <c r="G24"/>
  <c r="H24"/>
  <c r="I24"/>
  <c r="G23"/>
  <c r="H23"/>
  <c r="I23"/>
  <c r="G22"/>
  <c r="H22"/>
  <c r="I22"/>
  <c r="G25"/>
  <c r="H25"/>
  <c r="I25"/>
  <c r="H689"/>
  <c r="G689"/>
  <c r="D659"/>
  <c r="G658"/>
  <c r="I658"/>
  <c r="G576"/>
  <c r="H576"/>
  <c r="I576"/>
  <c r="H578"/>
  <c r="I578"/>
  <c r="G521"/>
  <c r="H521"/>
  <c r="I521"/>
  <c r="G426"/>
  <c r="H426"/>
  <c r="I426"/>
  <c r="G427"/>
  <c r="H427"/>
  <c r="I427"/>
  <c r="G428"/>
  <c r="H428"/>
  <c r="I428"/>
  <c r="D323"/>
  <c r="G325"/>
  <c r="H325"/>
  <c r="I325"/>
  <c r="G288"/>
  <c r="G294"/>
  <c r="H294"/>
  <c r="I294"/>
  <c r="G295"/>
  <c r="H295"/>
  <c r="I295"/>
  <c r="G296"/>
  <c r="H296"/>
  <c r="I296"/>
  <c r="G297"/>
  <c r="H297"/>
  <c r="I297"/>
  <c r="G298"/>
  <c r="H298"/>
  <c r="I298"/>
  <c r="G299"/>
  <c r="H299"/>
  <c r="I299"/>
  <c r="G300"/>
  <c r="H300"/>
  <c r="I300"/>
  <c r="G301"/>
  <c r="H301"/>
  <c r="I301"/>
  <c r="G302"/>
  <c r="H302"/>
  <c r="I302"/>
  <c r="G303"/>
  <c r="H303"/>
  <c r="I303"/>
  <c r="G304"/>
  <c r="H304"/>
  <c r="I304"/>
  <c r="G305"/>
  <c r="H305"/>
  <c r="I305"/>
  <c r="G306"/>
  <c r="H306"/>
  <c r="I306"/>
  <c r="G307"/>
  <c r="H307"/>
  <c r="I307"/>
  <c r="G308"/>
  <c r="H308"/>
  <c r="I308"/>
  <c r="G309"/>
  <c r="H309"/>
  <c r="I309"/>
  <c r="G310"/>
  <c r="H310"/>
  <c r="I310"/>
  <c r="G311"/>
  <c r="H311"/>
  <c r="I311"/>
  <c r="G312"/>
  <c r="H312"/>
  <c r="I312"/>
  <c r="G313"/>
  <c r="H313"/>
  <c r="I313"/>
  <c r="G211"/>
  <c r="I211"/>
  <c r="G212"/>
  <c r="H212"/>
  <c r="I212"/>
  <c r="G213"/>
  <c r="H213"/>
  <c r="I213"/>
  <c r="G214"/>
  <c r="H214"/>
  <c r="I214"/>
  <c r="H228"/>
  <c r="I228"/>
  <c r="I138"/>
  <c r="I139"/>
  <c r="I140"/>
  <c r="I141"/>
  <c r="I142"/>
  <c r="I143"/>
  <c r="I135"/>
  <c r="I85"/>
  <c r="G94"/>
  <c r="H94"/>
  <c r="I94"/>
  <c r="D28"/>
  <c r="E28"/>
  <c r="F28"/>
  <c r="I688"/>
  <c r="H688"/>
  <c r="G688"/>
  <c r="I684"/>
  <c r="H684"/>
  <c r="G684"/>
  <c r="I683"/>
  <c r="H683"/>
  <c r="G683"/>
  <c r="I682"/>
  <c r="H682"/>
  <c r="G682"/>
  <c r="I681"/>
  <c r="H681"/>
  <c r="G681"/>
  <c r="I680"/>
  <c r="H680"/>
  <c r="G680"/>
  <c r="I679"/>
  <c r="H679"/>
  <c r="G679"/>
  <c r="I678"/>
  <c r="H678"/>
  <c r="G678"/>
  <c r="I677"/>
  <c r="H677"/>
  <c r="G677"/>
  <c r="I676"/>
  <c r="H676"/>
  <c r="G676"/>
  <c r="I675"/>
  <c r="H675"/>
  <c r="G675"/>
  <c r="I674"/>
  <c r="H674"/>
  <c r="G674"/>
  <c r="I673"/>
  <c r="H673"/>
  <c r="G673"/>
  <c r="I672"/>
  <c r="H672"/>
  <c r="G672"/>
  <c r="I671"/>
  <c r="H671"/>
  <c r="G671"/>
  <c r="I670"/>
  <c r="H670"/>
  <c r="G670"/>
  <c r="I669"/>
  <c r="H669"/>
  <c r="G669"/>
  <c r="I668"/>
  <c r="H668"/>
  <c r="G668"/>
  <c r="I667"/>
  <c r="H667"/>
  <c r="G667"/>
  <c r="I663"/>
  <c r="H663"/>
  <c r="G663"/>
  <c r="I631"/>
  <c r="H631"/>
  <c r="G631"/>
  <c r="I630"/>
  <c r="H630"/>
  <c r="G630"/>
  <c r="I629"/>
  <c r="H629"/>
  <c r="G629"/>
  <c r="I628"/>
  <c r="H628"/>
  <c r="G628"/>
  <c r="I627"/>
  <c r="H627"/>
  <c r="G627"/>
  <c r="I626"/>
  <c r="H626"/>
  <c r="G626"/>
  <c r="I625"/>
  <c r="H625"/>
  <c r="G625"/>
  <c r="I624"/>
  <c r="H624"/>
  <c r="G624"/>
  <c r="I592"/>
  <c r="H592"/>
  <c r="G592"/>
  <c r="I575"/>
  <c r="H575"/>
  <c r="G575"/>
  <c r="I574"/>
  <c r="H574"/>
  <c r="G574"/>
  <c r="I555"/>
  <c r="H555"/>
  <c r="G555"/>
  <c r="I548"/>
  <c r="H548"/>
  <c r="G548"/>
  <c r="I520"/>
  <c r="H520"/>
  <c r="G520"/>
  <c r="I425"/>
  <c r="H425"/>
  <c r="G425"/>
  <c r="I424"/>
  <c r="H424"/>
  <c r="G424"/>
  <c r="I423"/>
  <c r="H423"/>
  <c r="G423"/>
  <c r="I422"/>
  <c r="H422"/>
  <c r="G422"/>
  <c r="I361"/>
  <c r="I358"/>
  <c r="H358"/>
  <c r="I324"/>
  <c r="H324"/>
  <c r="I293"/>
  <c r="H293"/>
  <c r="G293"/>
  <c r="G292"/>
  <c r="I291"/>
  <c r="H291"/>
  <c r="G291"/>
  <c r="I290"/>
  <c r="H290"/>
  <c r="G290"/>
  <c r="I289"/>
  <c r="H289"/>
  <c r="G289"/>
  <c r="I288"/>
  <c r="H288"/>
  <c r="I287"/>
  <c r="H287"/>
  <c r="G287"/>
  <c r="I286"/>
  <c r="H286"/>
  <c r="G286"/>
  <c r="I260"/>
  <c r="H260"/>
  <c r="G260"/>
  <c r="I259"/>
  <c r="H259"/>
  <c r="G259"/>
  <c r="I258"/>
  <c r="H258"/>
  <c r="G258"/>
  <c r="I257"/>
  <c r="H257"/>
  <c r="G257"/>
  <c r="I256"/>
  <c r="H256"/>
  <c r="G256"/>
  <c r="I255"/>
  <c r="H255"/>
  <c r="G255"/>
  <c r="I254"/>
  <c r="H254"/>
  <c r="G254"/>
  <c r="I238"/>
  <c r="H238"/>
  <c r="I237"/>
  <c r="H237"/>
  <c r="G237"/>
  <c r="I236"/>
  <c r="H236"/>
  <c r="G236"/>
  <c r="I235"/>
  <c r="H235"/>
  <c r="G235"/>
  <c r="I233"/>
  <c r="H233"/>
  <c r="G233"/>
  <c r="I232"/>
  <c r="H232"/>
  <c r="G232"/>
  <c r="I187"/>
  <c r="H187"/>
  <c r="I186"/>
  <c r="H186"/>
  <c r="G186"/>
  <c r="I185"/>
  <c r="H185"/>
  <c r="I181"/>
  <c r="H181"/>
  <c r="G181"/>
  <c r="I180"/>
  <c r="H180"/>
  <c r="G180"/>
  <c r="I179"/>
  <c r="H179"/>
  <c r="G179"/>
  <c r="I178"/>
  <c r="H178"/>
  <c r="G178"/>
  <c r="I177"/>
  <c r="H177"/>
  <c r="G177"/>
  <c r="I176"/>
  <c r="H176"/>
  <c r="G176"/>
  <c r="I175"/>
  <c r="H175"/>
  <c r="G175"/>
  <c r="I129"/>
  <c r="I97"/>
  <c r="H97"/>
  <c r="G97"/>
  <c r="I69"/>
  <c r="H69"/>
  <c r="G69"/>
  <c r="I67"/>
  <c r="H67"/>
  <c r="G67"/>
  <c r="I66"/>
  <c r="H66"/>
  <c r="G66"/>
  <c r="I65"/>
  <c r="H65"/>
  <c r="G65"/>
  <c r="I64"/>
  <c r="H64"/>
  <c r="G64"/>
  <c r="I41"/>
  <c r="H41"/>
  <c r="G41"/>
  <c r="I40"/>
  <c r="H40"/>
  <c r="G40"/>
  <c r="I37"/>
  <c r="H37"/>
  <c r="G37"/>
  <c r="H36"/>
  <c r="G36"/>
  <c r="H35"/>
  <c r="G35"/>
  <c r="H34"/>
  <c r="G34"/>
  <c r="H29"/>
  <c r="I21"/>
  <c r="H20"/>
  <c r="F323"/>
  <c r="F285"/>
  <c r="F253"/>
  <c r="F231"/>
  <c r="F202" s="1"/>
  <c r="F96"/>
  <c r="F33"/>
  <c r="D621" l="1"/>
  <c r="G443"/>
  <c r="H443"/>
  <c r="F251"/>
  <c r="G554"/>
  <c r="G593"/>
  <c r="G519"/>
  <c r="H687"/>
  <c r="F13"/>
  <c r="I687"/>
  <c r="H184"/>
  <c r="G687"/>
  <c r="G402"/>
  <c r="I402"/>
  <c r="H383"/>
  <c r="G383"/>
  <c r="I383"/>
  <c r="G489"/>
  <c r="I448"/>
  <c r="I552"/>
  <c r="I489"/>
  <c r="H547"/>
  <c r="H519"/>
  <c r="I519"/>
  <c r="I547"/>
  <c r="H448"/>
  <c r="H593"/>
  <c r="I593"/>
  <c r="H489"/>
  <c r="H512"/>
  <c r="H590"/>
  <c r="H659"/>
  <c r="G421"/>
  <c r="G480"/>
  <c r="G572"/>
  <c r="G623"/>
  <c r="H480"/>
  <c r="H623"/>
  <c r="I512"/>
  <c r="I590"/>
  <c r="I659"/>
  <c r="G512"/>
  <c r="G590"/>
  <c r="G659"/>
  <c r="I421"/>
  <c r="I480"/>
  <c r="I572"/>
  <c r="H421"/>
  <c r="H554"/>
  <c r="H572"/>
  <c r="I554"/>
  <c r="I623"/>
  <c r="E323"/>
  <c r="H323"/>
  <c r="E285"/>
  <c r="G285" s="1"/>
  <c r="D285"/>
  <c r="H285" s="1"/>
  <c r="E253"/>
  <c r="G253" s="1"/>
  <c r="D253"/>
  <c r="E231"/>
  <c r="H231"/>
  <c r="G128"/>
  <c r="H128"/>
  <c r="F11" l="1"/>
  <c r="H570"/>
  <c r="G231"/>
  <c r="E202"/>
  <c r="E251"/>
  <c r="G251" s="1"/>
  <c r="I570"/>
  <c r="I621"/>
  <c r="I443"/>
  <c r="D251"/>
  <c r="G323"/>
  <c r="G552"/>
  <c r="I357"/>
  <c r="I419"/>
  <c r="H552"/>
  <c r="G621"/>
  <c r="G619" s="1"/>
  <c r="G618" s="1"/>
  <c r="G617" s="1"/>
  <c r="G616" s="1"/>
  <c r="G615" s="1"/>
  <c r="G614" s="1"/>
  <c r="G613" s="1"/>
  <c r="I172"/>
  <c r="I204"/>
  <c r="H202"/>
  <c r="G570"/>
  <c r="H621"/>
  <c r="I472"/>
  <c r="G174"/>
  <c r="G204"/>
  <c r="G357"/>
  <c r="G355"/>
  <c r="H472"/>
  <c r="I231"/>
  <c r="I134"/>
  <c r="G419"/>
  <c r="I323"/>
  <c r="H419"/>
  <c r="H122"/>
  <c r="I122"/>
  <c r="H174"/>
  <c r="H204"/>
  <c r="H253"/>
  <c r="H357"/>
  <c r="I253"/>
  <c r="I285"/>
  <c r="I184"/>
  <c r="I128"/>
  <c r="E96"/>
  <c r="D96"/>
  <c r="G62"/>
  <c r="E33"/>
  <c r="G28"/>
  <c r="D11" l="1"/>
  <c r="G202"/>
  <c r="H355"/>
  <c r="G33"/>
  <c r="E13"/>
  <c r="E11" s="1"/>
  <c r="G96"/>
  <c r="I355"/>
  <c r="H251"/>
  <c r="I251"/>
  <c r="I202"/>
  <c r="H96"/>
  <c r="I96"/>
  <c r="H62"/>
  <c r="I62"/>
  <c r="H33"/>
  <c r="H28"/>
  <c r="I15"/>
  <c r="G13" l="1"/>
  <c r="G11"/>
  <c r="H13"/>
</calcChain>
</file>

<file path=xl/sharedStrings.xml><?xml version="1.0" encoding="utf-8"?>
<sst xmlns="http://schemas.openxmlformats.org/spreadsheetml/2006/main" count="1657" uniqueCount="1093">
  <si>
    <t>Создание информационных центров в библиотеках района</t>
  </si>
  <si>
    <t>Всего по программе:</t>
  </si>
  <si>
    <t>-</t>
  </si>
  <si>
    <t>Сводный отчет о реализации муниципальных программ Северо-Енисейского района</t>
  </si>
  <si>
    <t>Всего по всем муниципальным программам:</t>
  </si>
  <si>
    <t>в том числе по подпрограммам и мероприятиям:</t>
  </si>
  <si>
    <t>Подпрограмма 1 "Обеспечение жизнедеятельности образовательных учреждений"</t>
  </si>
  <si>
    <t>Подпрограмма 2. "Одаренные дети"</t>
  </si>
  <si>
    <t>Организация проведения и обеспечение участия одаренных детей разных возрастных категорий в мероприятиях различных уровней</t>
  </si>
  <si>
    <t>КВСР</t>
  </si>
  <si>
    <t>КЦСР</t>
  </si>
  <si>
    <t>Подпрограмма 3. "Сохранение и укрепление здоровья детей"</t>
  </si>
  <si>
    <t>444</t>
  </si>
  <si>
    <t>Подпрограмма 4. "Развитие дошкольного, общего и дополнительного образования"</t>
  </si>
  <si>
    <t>452</t>
  </si>
  <si>
    <t>Подпрограмма 5. "Обеспечение реализации муниципальной программы"</t>
  </si>
  <si>
    <t>Подпрограмма 1. "Модернизация, реконструкция, капитальный ремонт объектов коммунальной инфраструктуры и обновление материально-технической базы предприятий жилищно-коммунального хозяйства Северо-Енисейского района"</t>
  </si>
  <si>
    <t>441</t>
  </si>
  <si>
    <t>Подпрограмма 3. "Доступность коммунально-бытовых услуг для населения Северо-Енисейского района"</t>
  </si>
  <si>
    <t>Подпрограмма 1. "Обеспечение предупреждения возникновения и развития чрезвычайных ситуаций природного и техногенного характера"</t>
  </si>
  <si>
    <t>Подпрограмма 1.  "Сохранение культурного наследия"</t>
  </si>
  <si>
    <t>Комплектование библиотечного фонда</t>
  </si>
  <si>
    <t>Подпрограмма 2. "Поддержка искусства и народного творчества"</t>
  </si>
  <si>
    <t>Подпрограмма 1. "Развитие массовой физической культуры и спорта"</t>
  </si>
  <si>
    <t>Пропаганда здорового образа жизни среди населения Северо-Енисейского района</t>
  </si>
  <si>
    <t>Подпрограмма 2. "Развитие молодежной политики в районе"</t>
  </si>
  <si>
    <t>445</t>
  </si>
  <si>
    <t>Подпрограмма 1. "Дороги Северо-Енисейского района"</t>
  </si>
  <si>
    <t>Подпрограмма 3. "Развитие транспортного комплекса Северо-Енисейского района"</t>
  </si>
  <si>
    <t>Подпрограмма 2. "Повышение безопасности дорожного движения в Северо-Енисейском районе"</t>
  </si>
  <si>
    <t>Подпрограмма 1. "Создание условий для обеспечения населения района услугами торговли"</t>
  </si>
  <si>
    <t>Подпрограмма 4. "Развитие среднеэтажного и малоэтажного жилищного строительства в Северо-Енисейском районе"</t>
  </si>
  <si>
    <t>Подпрограмма 6. "Реализация мероприятий в области градостроительной деятельности на территории Северо-Енисейского района"</t>
  </si>
  <si>
    <t>Подпрограмма 7. "Обеспечение условий реализации муниципальной программы"</t>
  </si>
  <si>
    <t>Подпрограмма 1. "Открытость власти и информирование населения Северо-Енисейского района о деятельности и решениях органов местного самоуправления Северо-Енисейского района и информационно-разъяснительная работа по актуальным социально значимым вопросам"</t>
  </si>
  <si>
    <t>Подпрограмма 1. "Повышение эффективности управления муниципальным имуществом, содержание и техническое обслуживание муниципального имущества"</t>
  </si>
  <si>
    <t>Подпрограмма 2. "Реализация мероприятий в области земельных отношений и природопользования"</t>
  </si>
  <si>
    <t>Работы по благоустройству и озеленению</t>
  </si>
  <si>
    <t>Подпрограмма 1. "Благоустройство территории района"</t>
  </si>
  <si>
    <t>Наименование муниципальной программы, подпрограммы, мероприятия</t>
  </si>
  <si>
    <t>Выполнено</t>
  </si>
  <si>
    <t>Подпрограмма 5. "Капитальный ремонт муниципальных жилых помещений и общего имущества в многоквартирных домах, расположенных на территории Северо-Енисейского района"</t>
  </si>
  <si>
    <t>440</t>
  </si>
  <si>
    <t>Обеспечение возможности участия детей в круглогодичных интенсивных школах и интеллектуальных смотрах различных направленностей</t>
  </si>
  <si>
    <t>Расходы на служебные командировки</t>
  </si>
  <si>
    <t>Расходы, связанные со служебными командировками</t>
  </si>
  <si>
    <t>Расходы на исполнение судебных актов, предусматривающих обращения взыскания на средства бюджета Северо-Енисейского района по денежным обязательствам муниципальных учреждений</t>
  </si>
  <si>
    <r>
      <t xml:space="preserve">Муниципальная программа </t>
    </r>
    <r>
      <rPr>
        <b/>
        <u/>
        <sz val="14"/>
        <rFont val="Times New Roman"/>
        <family val="1"/>
        <charset val="204"/>
      </rPr>
      <t xml:space="preserve">"Реформирование и модернизация жилищно-коммунального хозяйства и повышение энергетической эффективности"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(постановление администрации Северо-Енисейского района от 21.10.2013 №515-п «Об утверждении муниципальной программы «Об утверждении муниципальной программы «Реформирование и модернизация жилищно-коммунального хозяйства и повышение энергетической эффективности»)</t>
    </r>
  </si>
  <si>
    <r>
      <rPr>
        <b/>
        <sz val="14"/>
        <rFont val="Times New Roman"/>
        <family val="1"/>
        <charset val="204"/>
      </rPr>
      <t>Муниципальная программа</t>
    </r>
    <r>
      <rPr>
        <b/>
        <u/>
        <sz val="14"/>
        <rFont val="Times New Roman"/>
        <family val="1"/>
        <charset val="204"/>
      </rPr>
      <t xml:space="preserve"> "Развитие образования" </t>
    </r>
    <r>
      <rPr>
        <sz val="14"/>
        <rFont val="Times New Roman"/>
        <family val="1"/>
        <charset val="204"/>
      </rPr>
      <t xml:space="preserve"> (постановление администрации Северо-Енисейского района от 29.10.2013 №566-п «Об утверждении муниципальной программы «Развитие образования»)</t>
    </r>
  </si>
  <si>
    <r>
      <t xml:space="preserve">Муниципальная программа </t>
    </r>
    <r>
      <rPr>
        <b/>
        <u/>
        <sz val="14"/>
        <rFont val="Times New Roman"/>
        <family val="1"/>
        <charset val="204"/>
      </rPr>
      <t>"Защита населения и территории Северо-Енисейского района от чрезвычайных ситуаций природного и техногенного характера"</t>
    </r>
    <r>
      <rPr>
        <sz val="14"/>
        <rFont val="Times New Roman"/>
        <family val="1"/>
        <charset val="204"/>
      </rPr>
      <t xml:space="preserve"> (постановление администрации Северо-Енисейского района от 21.10.2013 №526-п «Об утверждении муниципальной программы «Защита населения и территории Северо-Енисейского района от чрезвычайных ситуаций природного и техногенного характера»)</t>
    </r>
  </si>
  <si>
    <t>Подключение стартовых пакетов спутниковой связи ИРИДИУМ с годовым обслуживанием</t>
  </si>
  <si>
    <t>Расходы на проведение текущего ремонта</t>
  </si>
  <si>
    <t>Изготовление и прокат видео и телевизионной информации для населения района</t>
  </si>
  <si>
    <r>
      <t xml:space="preserve">Муниципальная программа </t>
    </r>
    <r>
      <rPr>
        <b/>
        <u/>
        <sz val="14"/>
        <rFont val="Times New Roman"/>
        <family val="1"/>
        <charset val="204"/>
      </rPr>
      <t xml:space="preserve">"Развитие физической культуры, спорта и молодежной политики"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(постановление администрации Северо-Енисейского района от 29.10.2013 №563-п «Об утверждении муниципальной программы «Развитие физической культуры, спорта и молодежной политики»)</t>
    </r>
    <r>
      <rPr>
        <b/>
        <sz val="14"/>
        <rFont val="Times New Roman"/>
        <family val="1"/>
        <charset val="204"/>
      </rPr>
      <t xml:space="preserve"> </t>
    </r>
  </si>
  <si>
    <r>
      <t xml:space="preserve">Муниципальная прорамма </t>
    </r>
    <r>
      <rPr>
        <b/>
        <u/>
        <sz val="14"/>
        <rFont val="Times New Roman"/>
        <family val="1"/>
        <charset val="204"/>
      </rPr>
      <t xml:space="preserve">"Развитие культуры" </t>
    </r>
    <r>
      <rPr>
        <sz val="14"/>
        <rFont val="Times New Roman"/>
        <family val="1"/>
        <charset val="204"/>
      </rPr>
      <t xml:space="preserve">(постановление администрации Северо-Енисейского района от 29.10.2013 №564-п «Об утверждении муниципальной программы «Развитие культуры») </t>
    </r>
  </si>
  <si>
    <t>Организация и проведение физкультурных и комплексных спортивных мероприятий среди лиц средних и старших групп населенных пунктов района</t>
  </si>
  <si>
    <t>Проведение физкультурно-спортивных мероприятий с маломобильной категорией населения</t>
  </si>
  <si>
    <r>
      <t xml:space="preserve">Муниципальная программа </t>
    </r>
    <r>
      <rPr>
        <b/>
        <u/>
        <sz val="14"/>
        <rFont val="Times New Roman"/>
        <family val="1"/>
        <charset val="204"/>
      </rPr>
      <t xml:space="preserve">"Создание условий для обеспечения доступным и комфортным жильем граждан Северо-Енисейского района"  </t>
    </r>
    <r>
      <rPr>
        <sz val="14"/>
        <rFont val="Times New Roman"/>
        <family val="1"/>
        <charset val="204"/>
      </rPr>
      <t>(постановление администрации Северо-Енисейского района от 29.10.2013 №567/1-п «Об утверждении муниципальной программы «Об утверждении муниципальной программы «Обеспечение доступным и комфортным жильем жителей района»)</t>
    </r>
  </si>
  <si>
    <r>
      <t xml:space="preserve">Муниципальная программа </t>
    </r>
    <r>
      <rPr>
        <b/>
        <u/>
        <sz val="14"/>
        <rFont val="Times New Roman"/>
        <family val="1"/>
        <charset val="204"/>
      </rPr>
      <t xml:space="preserve">"Развитие транспортной системы Северо-Енисейского района"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(постановление администрации Северо-Енисейского района от 28.10.2013 №561-п «Об утверждении муниципальной программы «Развитие транспортной системы Северо-Енисейского района»)</t>
    </r>
  </si>
  <si>
    <r>
      <t xml:space="preserve">Муниципальная программа </t>
    </r>
    <r>
      <rPr>
        <b/>
        <u/>
        <sz val="14"/>
        <rFont val="Times New Roman"/>
        <family val="1"/>
        <charset val="204"/>
      </rPr>
      <t>"Развитие местного самоуправления"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(постановление ад-министрации Северо-Енисейского района от 21.10.2013 №514-п «Об утверждении муниципальной программы «Развитие местного самоуправления»)</t>
    </r>
  </si>
  <si>
    <t>Возмещение части затрат гражданам, ведущим подсобное хозяйство на территории Северо-Енисейского района</t>
  </si>
  <si>
    <r>
      <rPr>
        <b/>
        <sz val="14"/>
        <rFont val="Times New Roman"/>
        <family val="1"/>
        <charset val="204"/>
      </rPr>
      <t xml:space="preserve">Муниципальная программа </t>
    </r>
    <r>
      <rPr>
        <b/>
        <u/>
        <sz val="14"/>
        <rFont val="Times New Roman"/>
        <family val="1"/>
        <charset val="204"/>
      </rPr>
      <t xml:space="preserve">"Управление муниципальными финансами"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(постановление администрации Северо-Енисейского района от 29.10.2013 №536-п "Об утверждении муниципальной программы Северо-Енисейского района «Управление муниципальными финансами")</t>
    </r>
  </si>
  <si>
    <t>Подпрограмма 2. "Обеспечение реализации муниципальной программы и прочие мероприятия"</t>
  </si>
  <si>
    <r>
      <t xml:space="preserve"> </t>
    </r>
    <r>
      <rPr>
        <b/>
        <sz val="14"/>
        <rFont val="Times New Roman"/>
        <family val="1"/>
        <charset val="204"/>
      </rPr>
      <t xml:space="preserve">Муниципальная программа </t>
    </r>
    <r>
      <rPr>
        <b/>
        <u/>
        <sz val="14"/>
        <rFont val="Times New Roman"/>
        <family val="1"/>
        <charset val="204"/>
      </rPr>
      <t xml:space="preserve">"Содействие развитию гражданского общества"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(постановление администрации Северо-Енисейского района от 28.10.2013 №560-п «Об утверждении муниципальной программы «Содействие развитию гражданского общества»)</t>
    </r>
  </si>
  <si>
    <r>
      <t xml:space="preserve">Муниципальная программа </t>
    </r>
    <r>
      <rPr>
        <b/>
        <u/>
        <sz val="14"/>
        <rFont val="Times New Roman"/>
        <family val="1"/>
        <charset val="204"/>
      </rPr>
      <t xml:space="preserve">"Управление муниципальным имуществом"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(постановление администрации Северо-Енисейского района от 29.10.2013 №567-п «Об утверждении муниципальной программы «Управление муниципальным имуществом»)</t>
    </r>
  </si>
  <si>
    <t>Оформление технической и кадастровой документации на объекты недвижимости муниципальной собственности (жилищный фонд, нежилые помещения, здания, строения, сооружения, объекты внешнего благоустройства, объекты инженерной инфраструктуры), бесхозяйные объекты и объекты, принимаемые в муниципальную собственность</t>
  </si>
  <si>
    <t>Определение рыночной стоимости объектов муниципальной собственности</t>
  </si>
  <si>
    <t>Средства бюджета для уплаты обязательных взносов на капитальный ремонт общего имущества многоквартирных домов в муниципальной собственности</t>
  </si>
  <si>
    <t>Проведение поверки индивидуальных (квартирных) приборов учета горячей и холодной воды, установленных в жилых помещениях, принадлежащих муниципальному образованию Северо-Енисейский район на праве собственности</t>
  </si>
  <si>
    <r>
      <t xml:space="preserve">Муниципальная программа </t>
    </r>
    <r>
      <rPr>
        <b/>
        <u/>
        <sz val="14"/>
        <rFont val="Times New Roman"/>
        <family val="1"/>
        <charset val="204"/>
      </rPr>
      <t xml:space="preserve">"Благоустройство территории"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(постановление администрации Северо-Енисейского района от 29.10.2013 №568/1-п «Об утверждении муниципальной программы «Об утверждении муниципальной программы «Благоустройство территории») </t>
    </r>
  </si>
  <si>
    <t>Оплата труда и начисления на оплату труда</t>
  </si>
  <si>
    <t>0240188000</t>
  </si>
  <si>
    <t>Гарантии и компенсации для лиц, работающих в Северо-Енисейском районе</t>
  </si>
  <si>
    <t>0240188010</t>
  </si>
  <si>
    <t>Услуги связи</t>
  </si>
  <si>
    <t>0240188030</t>
  </si>
  <si>
    <t>Транспортные услуги</t>
  </si>
  <si>
    <t>0240188040</t>
  </si>
  <si>
    <t>Коммунальные услуги</t>
  </si>
  <si>
    <t>0240188050</t>
  </si>
  <si>
    <t>Прочие расходы</t>
  </si>
  <si>
    <t>0240188070</t>
  </si>
  <si>
    <t>Увеличение стоимости основных средств</t>
  </si>
  <si>
    <t>0240188080</t>
  </si>
  <si>
    <t>Увеличение стоимости материальных запасов</t>
  </si>
  <si>
    <t>0240188090</t>
  </si>
  <si>
    <t>0250075520</t>
  </si>
  <si>
    <t>0250188000</t>
  </si>
  <si>
    <t>0250188010</t>
  </si>
  <si>
    <t>0250188020</t>
  </si>
  <si>
    <t>0250188030</t>
  </si>
  <si>
    <t>0250188050</t>
  </si>
  <si>
    <t>0250188070</t>
  </si>
  <si>
    <t>0250188080</t>
  </si>
  <si>
    <t>0250188090</t>
  </si>
  <si>
    <t>0250289000</t>
  </si>
  <si>
    <t>0250289010</t>
  </si>
  <si>
    <t>0250289020</t>
  </si>
  <si>
    <t>0250289030</t>
  </si>
  <si>
    <t>0250289080</t>
  </si>
  <si>
    <t>0250289090</t>
  </si>
  <si>
    <t>0250389000</t>
  </si>
  <si>
    <t>0240075640</t>
  </si>
  <si>
    <t>0240075560</t>
  </si>
  <si>
    <t>0240075540</t>
  </si>
  <si>
    <t>0240074090</t>
  </si>
  <si>
    <t>0240074080</t>
  </si>
  <si>
    <t>0240000000</t>
  </si>
  <si>
    <t>0230080410</t>
  </si>
  <si>
    <t>0230080140</t>
  </si>
  <si>
    <t>0230000000</t>
  </si>
  <si>
    <t>0220080070</t>
  </si>
  <si>
    <t>0220080060</t>
  </si>
  <si>
    <t>0210087350</t>
  </si>
  <si>
    <t>0210082230</t>
  </si>
  <si>
    <t>0210080510</t>
  </si>
  <si>
    <t>0210080500</t>
  </si>
  <si>
    <t>0210080040</t>
  </si>
  <si>
    <t>0210000000</t>
  </si>
  <si>
    <t>0200000000</t>
  </si>
  <si>
    <t>0440075700</t>
  </si>
  <si>
    <t>0430000000</t>
  </si>
  <si>
    <t>0410000000</t>
  </si>
  <si>
    <t>0400000000</t>
  </si>
  <si>
    <t>0440081520</t>
  </si>
  <si>
    <t>0440081540</t>
  </si>
  <si>
    <t>0440081560</t>
  </si>
  <si>
    <t>0440081570</t>
  </si>
  <si>
    <t>0440081580</t>
  </si>
  <si>
    <t>0440081590</t>
  </si>
  <si>
    <t>0440081600</t>
  </si>
  <si>
    <t>0440081610</t>
  </si>
  <si>
    <t>0440087810</t>
  </si>
  <si>
    <t>0500000000</t>
  </si>
  <si>
    <t>0510000000</t>
  </si>
  <si>
    <t>0510082060</t>
  </si>
  <si>
    <t>0510188000</t>
  </si>
  <si>
    <t>0510188010</t>
  </si>
  <si>
    <t>0510188030</t>
  </si>
  <si>
    <t>0510188050</t>
  </si>
  <si>
    <t>0510188060</t>
  </si>
  <si>
    <t>0510188070</t>
  </si>
  <si>
    <t>0510188090</t>
  </si>
  <si>
    <t>0520000000</t>
  </si>
  <si>
    <t>Подпрограмма 2. "Обеспечение первичных мер пожарной безопасности в населенных пунктах района"</t>
  </si>
  <si>
    <t>0520074120</t>
  </si>
  <si>
    <t>0520082090</t>
  </si>
  <si>
    <t>0520082100</t>
  </si>
  <si>
    <t>0520082170</t>
  </si>
  <si>
    <t>0520082180</t>
  </si>
  <si>
    <t>05200S4120</t>
  </si>
  <si>
    <t>0800000000</t>
  </si>
  <si>
    <t>0810000000</t>
  </si>
  <si>
    <t>0810082310</t>
  </si>
  <si>
    <t>0810082320</t>
  </si>
  <si>
    <t>0810188010</t>
  </si>
  <si>
    <t>0810188020</t>
  </si>
  <si>
    <t>0810188030</t>
  </si>
  <si>
    <t>0810188040</t>
  </si>
  <si>
    <t>0810188050</t>
  </si>
  <si>
    <t>0810188070</t>
  </si>
  <si>
    <t>0810188090</t>
  </si>
  <si>
    <t>0810188100</t>
  </si>
  <si>
    <t>0810188110</t>
  </si>
  <si>
    <t>0810188120</t>
  </si>
  <si>
    <t>0810188130</t>
  </si>
  <si>
    <t>0810188140</t>
  </si>
  <si>
    <t>0810188150</t>
  </si>
  <si>
    <t>0810188170</t>
  </si>
  <si>
    <t>0810188190</t>
  </si>
  <si>
    <t>0820000000</t>
  </si>
  <si>
    <t>0820082540</t>
  </si>
  <si>
    <t>0820082620</t>
  </si>
  <si>
    <t>0820188000</t>
  </si>
  <si>
    <t>0820188010</t>
  </si>
  <si>
    <t>0820188020</t>
  </si>
  <si>
    <t>0820188030</t>
  </si>
  <si>
    <t>0820188040</t>
  </si>
  <si>
    <t>0820188050</t>
  </si>
  <si>
    <t>0820188070</t>
  </si>
  <si>
    <t>0820188090</t>
  </si>
  <si>
    <t>0820188100</t>
  </si>
  <si>
    <t>0820188110</t>
  </si>
  <si>
    <t>0830289000</t>
  </si>
  <si>
    <t>0830289010</t>
  </si>
  <si>
    <t>0830289020</t>
  </si>
  <si>
    <t>0910083000</t>
  </si>
  <si>
    <t>0910083010</t>
  </si>
  <si>
    <t>0910083040</t>
  </si>
  <si>
    <t>0910083050</t>
  </si>
  <si>
    <t>0910083060</t>
  </si>
  <si>
    <t>0920074560</t>
  </si>
  <si>
    <t>Софинансирование субсидии бюджетам муниципальных образований на поддержку деятельности муниципальных молодежных центров в рамках подпрограммы «Вовлечение молодежи Красноярского края в социальную практику» государственной программы Красноярского края «Молодежь Красноярского края в ХХI веке»</t>
  </si>
  <si>
    <t>09200S4560</t>
  </si>
  <si>
    <t>0920188000</t>
  </si>
  <si>
    <t>0920188010</t>
  </si>
  <si>
    <t>0920188020</t>
  </si>
  <si>
    <t>0920188030</t>
  </si>
  <si>
    <t>0920188040</t>
  </si>
  <si>
    <t>0920188050</t>
  </si>
  <si>
    <t>0920188070</t>
  </si>
  <si>
    <t>0920188080</t>
  </si>
  <si>
    <t>0920188090</t>
  </si>
  <si>
    <t>0920000000</t>
  </si>
  <si>
    <t>0910000000</t>
  </si>
  <si>
    <t>0900000000</t>
  </si>
  <si>
    <t>1220000000</t>
  </si>
  <si>
    <t>1230000000</t>
  </si>
  <si>
    <t>1210000000</t>
  </si>
  <si>
    <t>1510000000</t>
  </si>
  <si>
    <t>1540000000</t>
  </si>
  <si>
    <t>1540084030</t>
  </si>
  <si>
    <t>1600000000</t>
  </si>
  <si>
    <t>1640000000</t>
  </si>
  <si>
    <t>1650000000</t>
  </si>
  <si>
    <t>1660000000</t>
  </si>
  <si>
    <t>1660084270</t>
  </si>
  <si>
    <t>1670188000</t>
  </si>
  <si>
    <t>1670188010</t>
  </si>
  <si>
    <t>1670188020</t>
  </si>
  <si>
    <t>1670188030</t>
  </si>
  <si>
    <t>1670188050</t>
  </si>
  <si>
    <t>1670188060</t>
  </si>
  <si>
    <t>1670188070</t>
  </si>
  <si>
    <t>1820289000</t>
  </si>
  <si>
    <t>1820289010</t>
  </si>
  <si>
    <t>1820289020</t>
  </si>
  <si>
    <t>1820289030</t>
  </si>
  <si>
    <t>1820289070</t>
  </si>
  <si>
    <t>1820289090</t>
  </si>
  <si>
    <t>1820000000</t>
  </si>
  <si>
    <t>2010085500</t>
  </si>
  <si>
    <t>2010085510</t>
  </si>
  <si>
    <t>2010188000</t>
  </si>
  <si>
    <t>2010188010</t>
  </si>
  <si>
    <t>2010188020</t>
  </si>
  <si>
    <t>2010188030</t>
  </si>
  <si>
    <t>2010188040</t>
  </si>
  <si>
    <t>2010188050</t>
  </si>
  <si>
    <t>2010188070</t>
  </si>
  <si>
    <t>2110000000</t>
  </si>
  <si>
    <t>2110085550</t>
  </si>
  <si>
    <t>2110085560</t>
  </si>
  <si>
    <t>2110085570</t>
  </si>
  <si>
    <t>2110085710</t>
  </si>
  <si>
    <t>Оплата расходов управляющей организации по содержанию и текущему ремонту общего имущества многоквартирных домов, отоплению, в которых расположены пустующие жилые муниципальные помещения</t>
  </si>
  <si>
    <t>2110085720</t>
  </si>
  <si>
    <t>2110289000</t>
  </si>
  <si>
    <t>2110289010</t>
  </si>
  <si>
    <t>2110289020</t>
  </si>
  <si>
    <t>2110289070</t>
  </si>
  <si>
    <t>2110289080</t>
  </si>
  <si>
    <t>2110289090</t>
  </si>
  <si>
    <t>2120085580</t>
  </si>
  <si>
    <t>Подпрограмма 3. "Строительство, реконструкция, капитальный ремонт и техническое оснащение муниципальных объектов административно-социальной сферы"</t>
  </si>
  <si>
    <t>2120000000</t>
  </si>
  <si>
    <t>2130000000</t>
  </si>
  <si>
    <t>2210086010</t>
  </si>
  <si>
    <t>2210086020</t>
  </si>
  <si>
    <t>2210086040</t>
  </si>
  <si>
    <t>2210086050</t>
  </si>
  <si>
    <t>2210086060</t>
  </si>
  <si>
    <t>2210086070</t>
  </si>
  <si>
    <t>2210086170</t>
  </si>
  <si>
    <t>2210086190</t>
  </si>
  <si>
    <t>2210086200</t>
  </si>
  <si>
    <t>2210086220</t>
  </si>
  <si>
    <t>2210086230</t>
  </si>
  <si>
    <t>2210086240</t>
  </si>
  <si>
    <t>2210086250</t>
  </si>
  <si>
    <t>2210086730</t>
  </si>
  <si>
    <t>2230086260</t>
  </si>
  <si>
    <t>2230086270</t>
  </si>
  <si>
    <t>2230086280</t>
  </si>
  <si>
    <t>2230086290</t>
  </si>
  <si>
    <t>2230086300</t>
  </si>
  <si>
    <t>2230086310</t>
  </si>
  <si>
    <t>2230086320</t>
  </si>
  <si>
    <t>2230086330</t>
  </si>
  <si>
    <t>2230086450</t>
  </si>
  <si>
    <t>2230086460</t>
  </si>
  <si>
    <t>2230086470</t>
  </si>
  <si>
    <t>2230086480</t>
  </si>
  <si>
    <t>2230086490</t>
  </si>
  <si>
    <t>2230086500</t>
  </si>
  <si>
    <t>2230086510</t>
  </si>
  <si>
    <t>2230086520</t>
  </si>
  <si>
    <t>2230086530</t>
  </si>
  <si>
    <t>2240086580</t>
  </si>
  <si>
    <t>2250075180</t>
  </si>
  <si>
    <t>2250000000</t>
  </si>
  <si>
    <t>2240000000</t>
  </si>
  <si>
    <t xml:space="preserve">Подпрограмма 5. "Обеспечение реализации муниципальной программы </t>
  </si>
  <si>
    <t>0230075660</t>
  </si>
  <si>
    <t>Иные выплаты персоналу учреждений, за исключением фонда оплаты труда</t>
  </si>
  <si>
    <t>0250188001</t>
  </si>
  <si>
    <t>0910188000</t>
  </si>
  <si>
    <t>0910188010</t>
  </si>
  <si>
    <t>0910188020</t>
  </si>
  <si>
    <t>0910188030</t>
  </si>
  <si>
    <t>0910188040</t>
  </si>
  <si>
    <t>0910188050</t>
  </si>
  <si>
    <t>0910188070</t>
  </si>
  <si>
    <t>0910188080</t>
  </si>
  <si>
    <t>0910188090</t>
  </si>
  <si>
    <t>Субсидии бюджетам муниципальных образований на поддержку деятельности муниципальных молодежных центров в рамках подпрограммы «Вовлечение молодежи в социальную практику» государственной программы Красноярского края «Молодежь Красноярского края в ХХI веке»</t>
  </si>
  <si>
    <t>0920080072</t>
  </si>
  <si>
    <t>0950000000</t>
  </si>
  <si>
    <t>0950289000</t>
  </si>
  <si>
    <t>0950289020</t>
  </si>
  <si>
    <t>Расходы по подготовке проектов капитальных ремонтов объектов муниципальной собственности Северо-Енисейского района</t>
  </si>
  <si>
    <t>Расходы на проверку достоверности определения сметной стоимости капитального ремонта объектов муниципальной собственности Северо-Енисейского района</t>
  </si>
  <si>
    <t>Проведение мероприятий, посвященных празднованию Дня Победы</t>
  </si>
  <si>
    <t>Подпрограмма 3. «Обеспечение содержания (эксплуатации) имущества муниципальных учреждений Северо-Енисейского района»</t>
  </si>
  <si>
    <t>0840000000</t>
  </si>
  <si>
    <t>0840188000</t>
  </si>
  <si>
    <t>0840188020</t>
  </si>
  <si>
    <t>0840188070</t>
  </si>
  <si>
    <t>0840188090</t>
  </si>
  <si>
    <t>1650080215</t>
  </si>
  <si>
    <t>1650080216</t>
  </si>
  <si>
    <t>2130080215</t>
  </si>
  <si>
    <t>2130080216</t>
  </si>
  <si>
    <r>
      <t xml:space="preserve">7 </t>
    </r>
    <r>
      <rPr>
        <sz val="10"/>
        <rFont val="Times New Roman"/>
        <family val="1"/>
        <charset val="204"/>
      </rPr>
      <t>(гр.5-гр.6)</t>
    </r>
  </si>
  <si>
    <t>8  (гр. 4- гр. 6)</t>
  </si>
  <si>
    <t>Текущие ремонты учреждений</t>
  </si>
  <si>
    <t>0210080216</t>
  </si>
  <si>
    <t>459</t>
  </si>
  <si>
    <t>Организация и проведение районных физкультурно-спортивных мероприятий на территории Северо-Енисейского района</t>
  </si>
  <si>
    <t>1670000000</t>
  </si>
  <si>
    <t>Приобретение и установка индивидуальных (квартирных) приборов учета горячей и холодной воды, электросчетчиков для обеспечения жилых помещений муниципального жилого фонда</t>
  </si>
  <si>
    <t>2110080275</t>
  </si>
  <si>
    <t>Содержание кладбища, гп Северо-Енисейский</t>
  </si>
  <si>
    <t>Содержание кладбища, п. Тея</t>
  </si>
  <si>
    <t>Содержание кладбища, п. Вангаш</t>
  </si>
  <si>
    <t>Содержание кладбища, п. Брянка</t>
  </si>
  <si>
    <t>Содержание кладбища, п. Вельмо</t>
  </si>
  <si>
    <t>Устройство и демонтаж зимнего городка, п. Брянка</t>
  </si>
  <si>
    <t>Устройство и демонтаж зимнего городка, гп Северо-Енисейский</t>
  </si>
  <si>
    <t>Устройство и демонтаж зимнего городка, п. Вангаш</t>
  </si>
  <si>
    <t>Устройство и демонтаж зимнего городка, п. Новая Калами</t>
  </si>
  <si>
    <t>Устройство и демонтаж зимнего городка, п. Тея</t>
  </si>
  <si>
    <t>Устройство и демонтаж зимнего городка, п. Вельмо</t>
  </si>
  <si>
    <t>0440000000</t>
  </si>
  <si>
    <t>0810188000</t>
  </si>
  <si>
    <t>0840188010</t>
  </si>
  <si>
    <t>0840188030</t>
  </si>
  <si>
    <t>0840188040</t>
  </si>
  <si>
    <r>
      <t xml:space="preserve">9                       </t>
    </r>
    <r>
      <rPr>
        <sz val="10"/>
        <rFont val="Times New Roman"/>
        <family val="1"/>
        <charset val="204"/>
      </rPr>
      <t>(гр.6/гр.4*100)</t>
    </r>
  </si>
  <si>
    <t>0210080215</t>
  </si>
  <si>
    <t>0230076490</t>
  </si>
  <si>
    <t>0240075880</t>
  </si>
  <si>
    <t>Расходы на получение технических условий для технологического присоединения к сетям электроснабжения для подготовки проектной документации на строительство объектов муниципальной собственности Северо-Енисейского района</t>
  </si>
  <si>
    <t>0410086681</t>
  </si>
  <si>
    <t>Подпрограмма 2. «Чистая вода Северо-Енисейского района»</t>
  </si>
  <si>
    <t>0420000000</t>
  </si>
  <si>
    <t>Приобретение первичных средств пожаротушения, противопожарного инвентаря, знаков пожарной безопасности</t>
  </si>
  <si>
    <t>0520082130</t>
  </si>
  <si>
    <t>0520082160</t>
  </si>
  <si>
    <t>0920080073</t>
  </si>
  <si>
    <t>0920080074</t>
  </si>
  <si>
    <t>1640086681</t>
  </si>
  <si>
    <t>1660086664</t>
  </si>
  <si>
    <t>1660086665</t>
  </si>
  <si>
    <t>Подпрограмма 1. «Управление муниципальным долгом Северо-Енисейского района»</t>
  </si>
  <si>
    <t>1800000000</t>
  </si>
  <si>
    <t>Расходы на обслуживание муниципального долга</t>
  </si>
  <si>
    <t>1810085400</t>
  </si>
  <si>
    <t>Производство и размещение материалов о деятельности и решениях органов местного самоуправления, иной социально-значимой информации в газете «Северо-Енисейский Вестник» и ее приложениях</t>
  </si>
  <si>
    <t>2010188080</t>
  </si>
  <si>
    <t>2010188090</t>
  </si>
  <si>
    <t>Подпрограмма 1. «Формирование комфортной городской (сельской) среды Северо-Енисейского района»</t>
  </si>
  <si>
    <t>Благоустройство дворовых территорий многоквартирных домов за счет прочих безвозмездных поступлений в бюджеты муниципальных районов</t>
  </si>
  <si>
    <t>2400000000</t>
  </si>
  <si>
    <t>2410080404</t>
  </si>
  <si>
    <t>Проведение межнационального этно-туристического фестиваля «СЭВЭКИ - Легенды Севера»</t>
  </si>
  <si>
    <t>Подготовка проектной документации с получением положительного заключения государственной экспертизы и проведением проверки достоверности определения сметной стоимости капитального ремонта здания муниципального бюджетного общеобразовательного учреждения «Северо-Енисейская средняя школа № 2», ул. Карла Маркса, 26, гп Северо-Енисейский</t>
  </si>
  <si>
    <t>Подготовка проектной документации с получением положительного заключения государственной экспертизы и проведением проверки достоверности определения сметной стоимости на капитальный ремонт здания муниципального бюджетного общеобразовательного учреждения «Брянковская средняя школа № 5», ул. Школьная, 42, п. Брянка</t>
  </si>
  <si>
    <t>Софинансирование субсидии бюджетам муниципальных образований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качества, в рамках подпрограммы «Поддержка внедрения стандартов предоставления (оказания) муниципальных услуг и повышения качества жизни населения» государственной программы Красноярского края «Содействие развитию местного самоуправления» (замена покрытия кровли МБДОУ № 5)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</si>
  <si>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</si>
  <si>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Работы, услуги по содержанию имущества</t>
  </si>
  <si>
    <t>0240188061</t>
  </si>
  <si>
    <t>0250188061</t>
  </si>
  <si>
    <t>0250289070</t>
  </si>
  <si>
    <t>профинансировано (тыс.руб.)</t>
  </si>
  <si>
    <t>освоено (тыс.руб.)</t>
  </si>
  <si>
    <t>остаток (тыс.руб.)</t>
  </si>
  <si>
    <t>Подпрограмма 4. «Энергосбережение и повышение энергетической эффективности в Северо-Енисейском районе»</t>
  </si>
  <si>
    <t>Субвенции бюджетам муниципальных образований на компенсацию выпадающих доходов энергоснабжающих организаций, связанных с применением государственных регулируемых цен (тарифов) на электрическую энергию, вырабатываемую дизельными электростанциями на территории Красноярского края для населения (в соответствии с Законом края от 20 декабря 2012 года № 3-963) в рамках подпрограммы «Энергоэффективность и развитие энергетики» государственной программы Красноярского края «Реформирование и модернизация жилищно-коммунального хозяйства и повышение энергетической эффективности»</t>
  </si>
  <si>
    <t>0430075770</t>
  </si>
  <si>
    <t>Обеспечение пропаганды знаний в области гражданской обороны и защиты населения и территории района от чрезвычайных ситуаций природного и техногенного характера</t>
  </si>
  <si>
    <t>0510082040</t>
  </si>
  <si>
    <t>0510188061</t>
  </si>
  <si>
    <t>Очистка от снега подъездов к противопожарному водоснабжению (пожарным водоемам, пирсам, гидрантам)</t>
  </si>
  <si>
    <t>Изготовление печатной продукции на тему исполнения первичных мер пожарной безопасности для населения района</t>
  </si>
  <si>
    <t>0520082070</t>
  </si>
  <si>
    <t>Подпрограмма 3 «Профилактика правонарушений в районе»</t>
  </si>
  <si>
    <t>0530000000</t>
  </si>
  <si>
    <t>Выпуск цветных информационных буклетов правоохранительной направленности и буклетов пропагандирующих идеи патриотизма, межнационального и межрелигиозного взаимоуважения и взаимопомощи</t>
  </si>
  <si>
    <t>0530080336</t>
  </si>
  <si>
    <t>0530080337</t>
  </si>
  <si>
    <t>Субсидии бюджетам муниципальных образований на комплектование книжных фондов библиотек муниципальных образований Красноярского края в рамках подпрограммы «Обеспечение реализации государственной программы и прочие мероприятия» государственной программы Красноярского края «Развитие культуры и туризма»</t>
  </si>
  <si>
    <t>Софинансирование субсидии бюджетам муниципальных образований на комплектование книжных фондов библиотек муниципальных образований Красноярского края в рамках подпрограммы «Обеспечение условий реализации государственной программы и прочие мероприятия» государственной программы Красноярского края «Развитие культуры и туризма»</t>
  </si>
  <si>
    <t>0810074880</t>
  </si>
  <si>
    <t>08100S4880</t>
  </si>
  <si>
    <t>0810188061</t>
  </si>
  <si>
    <t>0810188161</t>
  </si>
  <si>
    <t>0820188061</t>
  </si>
  <si>
    <t>0840188061</t>
  </si>
  <si>
    <t>0910188061</t>
  </si>
  <si>
    <t>Организация мероприятий в сфере молодежной политики, направленных на вовлечение молодежи в инновационную, предпринимательскую, добровольческую деятельность, а также на развитие гражданской активности молодежи и формирование здорового образа жизни</t>
  </si>
  <si>
    <t>Организация мероприятий в сфере молодежной политики, направленных на гражданское и патриотическое воспитание молодежи, воспитание толерантности в молодежной среде, формирование правовых, культурных и нравственных ценностей среди молодежи</t>
  </si>
  <si>
    <t>Организация мероприятий в сфере молодежной политики, направленных на формирование системы развития талантливой и инициативной молодежи, создание условий для самореализации подростков и молодежи, развитие творческого, профессионального, интеллектуального потенциалов подростков и молодежи</t>
  </si>
  <si>
    <t>0920188061</t>
  </si>
  <si>
    <t>1230080299</t>
  </si>
  <si>
    <t>Подпрограмма 1. «Стимулирование жилищного строительства на территории Северо-Енисейского района»</t>
  </si>
  <si>
    <t>1610086681</t>
  </si>
  <si>
    <t>1610000000</t>
  </si>
  <si>
    <t>Подпрограмма 3. «Улучшение жилищных условий отдельных категорий граждан, проживающих на территории Северо-Енисейского района»</t>
  </si>
  <si>
    <t>1630000000</t>
  </si>
  <si>
    <t>Субсидии бюджетам муниципальных образований на предоставление социальных выплат молодым семьям на приобретение (строительство) жилья в рамках подпрограммы «Улучшение жилищных условий отдельных категорий граждан» государственной программы Красноярского края «Создание условий для обеспечения доступным и комфортным жильем граждан»</t>
  </si>
  <si>
    <t>16300L4970</t>
  </si>
  <si>
    <t>Инженерно-геодезические изыскания территории населенных пунктов</t>
  </si>
  <si>
    <t>Выполнение работ по описанию границ населенных пунктов, границ территориальных зон, границ зон с особыми условиями использования территории, установленных в Правилах землепользования и застройки территории Северо-Енисейского района для внесения сведений о них в ЕГРН</t>
  </si>
  <si>
    <t>1670188061</t>
  </si>
  <si>
    <t>1820289061</t>
  </si>
  <si>
    <t>1820289990</t>
  </si>
  <si>
    <t>2010188061</t>
  </si>
  <si>
    <t>2110289030</t>
  </si>
  <si>
    <t>Содержание кладбища, п. Новая Калами</t>
  </si>
  <si>
    <t>Приобретение, доставка, хранение, установка и демонтаж баннеров, аншлагов, флагов, гирлянд, прочей баннерной продукции, гп Северо-Енисейский</t>
  </si>
  <si>
    <t>2210086030</t>
  </si>
  <si>
    <t>Отдельное мероприятие 1. «Поддержка проектов и мероприятий по благоустройству территории района»</t>
  </si>
  <si>
    <t>2230080191</t>
  </si>
  <si>
    <t>2230080192</t>
  </si>
  <si>
    <t>2230080193</t>
  </si>
  <si>
    <t>2230080195</t>
  </si>
  <si>
    <t>2230080206</t>
  </si>
  <si>
    <t>2230080207</t>
  </si>
  <si>
    <t>Приложение к письму администрации Северо-Енисейского  района                          
 от                               №</t>
  </si>
  <si>
    <t>454</t>
  </si>
  <si>
    <t>455</t>
  </si>
  <si>
    <t>456</t>
  </si>
  <si>
    <t>457</t>
  </si>
  <si>
    <t>0240053030</t>
  </si>
  <si>
    <t>0240075630</t>
  </si>
  <si>
    <t>02400S5630</t>
  </si>
  <si>
    <t>Строительство расходного склада нефтепродуктов, п. Енашимо</t>
  </si>
  <si>
    <t>0410081630</t>
  </si>
  <si>
    <t>0420081510</t>
  </si>
  <si>
    <t>Софинансирование субсидии бюджетам муниципальных образований края на частичное финансирование (возмещение) расходов на содержание единых дежурно-диспетчерских служб муниципальных образований Красноярского края в рамках подпрограммы «Предупреждение, спасение, помощь населению края в чрезвычайных ситуациях» государственной программы Красноярского края «Защита от чрезвычайных ситуаций природного и техногенного характера и обеспечение безопасности населения»</t>
  </si>
  <si>
    <t>0510074130</t>
  </si>
  <si>
    <t>05100S4130</t>
  </si>
  <si>
    <t>0510188080</t>
  </si>
  <si>
    <t>0810082370</t>
  </si>
  <si>
    <t>Подпрограмма 4. «Обеспечение реализации муниципальной программы»</t>
  </si>
  <si>
    <t>0830000000</t>
  </si>
  <si>
    <t>Обеспечение функций, возложенных на органы местного самоуправления по организации транспортного обслуживания населения в границах района</t>
  </si>
  <si>
    <t>Субсидия на возмещение недополученных доходов, связанных с оказанием населению района транспортных услуг и организации транспортного обслуживания населения в границах района, возникающих у перевозчиков при прохождении муниципальных маршрутов регулярных перевозок пассажиров по регулируемым тарифам автомобильным транспортом общего пользования</t>
  </si>
  <si>
    <t>1220080531</t>
  </si>
  <si>
    <t>1220083531</t>
  </si>
  <si>
    <t>1640080377</t>
  </si>
  <si>
    <t>1640080386</t>
  </si>
  <si>
    <t>Субвенции бюджетам муниципальных образований края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(в соответствии с Законом края от 13 июня 2013 года № 4-1402) в рамках подпрограммы «Охрана природных комплексов и объектов» государственной программы Красноярского края «Охрана окружающей среды, воспроизводство природных ресурсов»</t>
  </si>
  <si>
    <t>2410074590</t>
  </si>
  <si>
    <r>
      <t xml:space="preserve">Муниципальная программа </t>
    </r>
    <r>
      <rPr>
        <b/>
        <u/>
        <sz val="14"/>
        <rFont val="Times New Roman"/>
        <family val="1"/>
        <charset val="204"/>
      </rPr>
      <t xml:space="preserve">"Развитие социальных отношений, рост благополучия и защищенности граждан в Северо-Енисейском районе"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(постановление администрации Северо-Енисейского района от 17.09.2019 № 336-п  «Об утверждении муниципальной программы «Развитие социальных отношений, рост благополучия и защищенности граждан в Северо-Енисейском районе») </t>
    </r>
  </si>
  <si>
    <t>Подпрограмма 1.«Профилактика безнадзорности и правонарушений несовершеннолетних на территории Северо-Енисейского района»</t>
  </si>
  <si>
    <t>2510000000</t>
  </si>
  <si>
    <t>2500000000</t>
  </si>
  <si>
    <t>2510076040</t>
  </si>
  <si>
    <t>2510289000</t>
  </si>
  <si>
    <t>2510289020</t>
  </si>
  <si>
    <t>2510389000</t>
  </si>
  <si>
    <t>Подпрограмма 2. «Реализация полномочий по организации и осуществлению деятельности по опеке и попечительству в отношении совершеннолетних граждан на территории Северо-Енисейского района»</t>
  </si>
  <si>
    <t>2520000000</t>
  </si>
  <si>
    <t>2520002890</t>
  </si>
  <si>
    <t>2520389000</t>
  </si>
  <si>
    <t>Подпрограмма 3. «Реализация дополнительных мер социальной поддержки граждан»</t>
  </si>
  <si>
    <t>2530000000</t>
  </si>
  <si>
    <t>2530080506</t>
  </si>
  <si>
    <t>2530080507</t>
  </si>
  <si>
    <t>2530080508</t>
  </si>
  <si>
    <t>2530080509</t>
  </si>
  <si>
    <t>2530080510</t>
  </si>
  <si>
    <t>2530080511</t>
  </si>
  <si>
    <t>2530080512</t>
  </si>
  <si>
    <t>2530080513</t>
  </si>
  <si>
    <t>2530080532</t>
  </si>
  <si>
    <t>2530080533</t>
  </si>
  <si>
    <t>2530080534</t>
  </si>
  <si>
    <t>2530080535</t>
  </si>
  <si>
    <t>2530080537</t>
  </si>
  <si>
    <t>2530080538</t>
  </si>
  <si>
    <t>2530289000</t>
  </si>
  <si>
    <t>2530289010</t>
  </si>
  <si>
    <t>2540000000</t>
  </si>
  <si>
    <t>2540080516</t>
  </si>
  <si>
    <t>0820188130</t>
  </si>
  <si>
    <t>0820188150</t>
  </si>
  <si>
    <t>0820188160</t>
  </si>
  <si>
    <t>0820188161</t>
  </si>
  <si>
    <t>0820188170</t>
  </si>
  <si>
    <t>0820188190</t>
  </si>
  <si>
    <t>Расходы на проверку сметной стоимости капитального ремонта объектов муниципальной собственности Северо-Енисейского района</t>
  </si>
  <si>
    <t>Капитальный ремонт здания и автоматической пожарной сигнализации муниципального бюджетного дошкольного образовательного учреждения «Северо-Енисейский детский сад №1», ул. Карла-Маркса, 24, гп Северо- Енисейский</t>
  </si>
  <si>
    <t>Субвенции бюджетам муниципальных образований на осуществление государственных полномочий по организации и обеспечению отдыха и оздоровления детей (в соответствии с Законом края от 19 апреля 2018 года № 5-1533)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</si>
  <si>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02300L3040</t>
  </si>
  <si>
    <t>Субвенции бюджетам муниципальных образований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(в соответствии с Законом края от 27 декабря 2005 года № 17-4379)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</si>
  <si>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Субвенции бюджетам муниципальных образований по предоставлению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 (в соответствии с Законом края от 29 марта 2007 года № 22-6015),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</si>
  <si>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</si>
  <si>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</si>
  <si>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Расходы на организацию профессионального образования и дополнительного профессионального образования работников</t>
  </si>
  <si>
    <t>0240188011</t>
  </si>
  <si>
    <t>0240188012</t>
  </si>
  <si>
    <t>0240188020</t>
  </si>
  <si>
    <t>0240188021</t>
  </si>
  <si>
    <t>0240488000</t>
  </si>
  <si>
    <t>0250088011</t>
  </si>
  <si>
    <t>0250188021</t>
  </si>
  <si>
    <t>0250289021</t>
  </si>
  <si>
    <t>0440080599</t>
  </si>
  <si>
    <t>Субсидии бюджетам муниципальных образований края на частичное финансирование (возмещение) расходов на содержание единых дежурно-диспетчерских служб муниципальных образований Красноярского края в рамках подпрограммы «Предупреждение, спасение, помощь населению в чрезвычайных ситуациях» государственной программы Красноярского края «Защита от чрезвычайных ситуаций природного и техногенного характера и обеспечение безопасности населения»</t>
  </si>
  <si>
    <t>Обеспечение работы оперативных групп по контролю за противопожарным состоянием припоселковых лесов, безопасностью на водных объектах, ледовых переправах и паводкоопасный период</t>
  </si>
  <si>
    <t>Получение специализированной гидрометеорологической информации</t>
  </si>
  <si>
    <t>0510082020</t>
  </si>
  <si>
    <t>0510082030</t>
  </si>
  <si>
    <t>0510188011</t>
  </si>
  <si>
    <t>0510188021</t>
  </si>
  <si>
    <t>Устройство незамерзающих прорубей в естественных водных источниках</t>
  </si>
  <si>
    <t>0520082120</t>
  </si>
  <si>
    <t>Проведение цикла просветительских программ для детей дошкольного и младшего школьного возраста</t>
  </si>
  <si>
    <t>0810080615</t>
  </si>
  <si>
    <t>0810188012</t>
  </si>
  <si>
    <t>0810188021</t>
  </si>
  <si>
    <t>0810188060</t>
  </si>
  <si>
    <t>0810188112</t>
  </si>
  <si>
    <t>0810188121</t>
  </si>
  <si>
    <t>0820080616</t>
  </si>
  <si>
    <t>0820188012</t>
  </si>
  <si>
    <t>0820188021</t>
  </si>
  <si>
    <t>0820188060</t>
  </si>
  <si>
    <t>0820188112</t>
  </si>
  <si>
    <t>0820188121</t>
  </si>
  <si>
    <t>0840088011</t>
  </si>
  <si>
    <t>0840188021</t>
  </si>
  <si>
    <t>0830188000</t>
  </si>
  <si>
    <t>0830188010</t>
  </si>
  <si>
    <t>0830188030</t>
  </si>
  <si>
    <t>0830188040</t>
  </si>
  <si>
    <t>0830188050</t>
  </si>
  <si>
    <t>0830188060</t>
  </si>
  <si>
    <t>0830188061</t>
  </si>
  <si>
    <t>0830188070</t>
  </si>
  <si>
    <t>0830188090</t>
  </si>
  <si>
    <t>0830188990</t>
  </si>
  <si>
    <t>0830289021</t>
  </si>
  <si>
    <t>Организация и проведение Всероссийских физкультурно-спортивных и районных массовых акций на территории района</t>
  </si>
  <si>
    <t>Участие в официальных физкультурных, спортивных мероприятиях Красноярского края</t>
  </si>
  <si>
    <t>0910074180</t>
  </si>
  <si>
    <t>0910188001</t>
  </si>
  <si>
    <t>0910188011</t>
  </si>
  <si>
    <t>0910188021</t>
  </si>
  <si>
    <t>0920188011</t>
  </si>
  <si>
    <t>0920188021</t>
  </si>
  <si>
    <t>0950188000</t>
  </si>
  <si>
    <t>0950188010</t>
  </si>
  <si>
    <t>0950188020</t>
  </si>
  <si>
    <t>0950188021</t>
  </si>
  <si>
    <t>0950188030</t>
  </si>
  <si>
    <t>0950188061</t>
  </si>
  <si>
    <t>0950188070</t>
  </si>
  <si>
    <t>0950188090</t>
  </si>
  <si>
    <t>0950289021</t>
  </si>
  <si>
    <t>1230080415</t>
  </si>
  <si>
    <t>1230083560</t>
  </si>
  <si>
    <t>Строительство 16 квартирного дома, ул. Ленина, 62А, гп Северо-Енисейский</t>
  </si>
  <si>
    <t>Строительство 60 квартирного дома, ул. Карла Маркса, 52А, гп Северо-Енисейский</t>
  </si>
  <si>
    <t>1640084330</t>
  </si>
  <si>
    <t>Капитальный ремонт 2 квартирного дома, ул. Транспортная, 9, кв. 2, п. Брянка</t>
  </si>
  <si>
    <t>1650084600</t>
  </si>
  <si>
    <t>1670188011</t>
  </si>
  <si>
    <t>1670188021</t>
  </si>
  <si>
    <t>1670188080</t>
  </si>
  <si>
    <t>1670188090</t>
  </si>
  <si>
    <t>1820289021</t>
  </si>
  <si>
    <t>2010188011</t>
  </si>
  <si>
    <t>2010188021</t>
  </si>
  <si>
    <t>2110289021</t>
  </si>
  <si>
    <t>Выполнение кадастровых работ по оформлению межевых планов земельных участков</t>
  </si>
  <si>
    <t>Капитальный ремонт системы холодного и горячего водоснабжения в здании администрации Северо-Енисейского района, ул. Ленина, 48, гп Северо-Енисейский</t>
  </si>
  <si>
    <t>2130080578</t>
  </si>
  <si>
    <t>Содержание территорий общего пользования (скверов, парков, зеленых зон, иных мест общего пользования), п. Тея</t>
  </si>
  <si>
    <t>Строительство кладбища № 2, ул. Механическая,7, гп Северо-Енисейский</t>
  </si>
  <si>
    <t>Содержание территорий общего пользования - скверов, парков, зеленых зон, иных мест общего пользования, гп Северо-Енисейский</t>
  </si>
  <si>
    <t>Снос аварийного дома, ул. Новая, 6, п. Брянка</t>
  </si>
  <si>
    <t>Содержание территорий общего пользования - скверов, парков, зеленых зон, иных мест общего пользования, п. Брянка</t>
  </si>
  <si>
    <t>Содержание территорий общего пользования, п. Вангаш</t>
  </si>
  <si>
    <t>Содержание территории общего пользования - скверов, парков, зеленых зон, п. Новая Калами</t>
  </si>
  <si>
    <t>2210080163</t>
  </si>
  <si>
    <t>2210080183</t>
  </si>
  <si>
    <t>Отдельное мероприятие 2. «Субсидия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района»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</si>
  <si>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 (организация праздничной иллюминации), гп Северо-Енисейский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</si>
  <si>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 (организация праздничной иллюминации), п. Тея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</si>
  <si>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 (организация праздничной иллюминации), п. Новая Калами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</si>
  <si>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 (организация праздничной иллюминации), п. Вангаш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</si>
  <si>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 (организация праздничной иллюминации), п. Брянка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</si>
  <si>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 (организация праздничной иллюминации), п. Вельмо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</si>
  <si>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района, гп Северо-Енисейский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</si>
  <si>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района, п. Тея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</si>
  <si>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района, п. Новая Калами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</si>
  <si>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района, п. Енашимо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</si>
  <si>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района, п. Вангаш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</si>
  <si>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района, п. Новоерудинский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</si>
  <si>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района, п. Вельмо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</si>
  <si>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района, п. Брянка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</si>
  <si>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 (освещение электрических часов), гп Северо-Енисейский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</si>
  <si>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 (выполнение электромонтажных работ), гп Северо-Енисейский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</si>
  <si>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 (выполнение электромонтажных работ), п. Тея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</si>
  <si>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 (выполнение электромонтажных работ), п. Вангаш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</si>
  <si>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 (выполнение электромонтажных работ), п. Новая Калами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</si>
  <si>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 (выполнение электромонтажных работ), п. Брянка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</si>
  <si>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 (выполнение электромонтажных работ), п. Вельмо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</si>
  <si>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 (выполнение электромонтажных работ), п. Енашимо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</si>
  <si>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 (выполнение электромонтажных работ), п. Новоерудинский</t>
  </si>
  <si>
    <t>Отдельное мероприятие 4. «Услуги по обращению с животными без владельцев на территории Северо-Енисейского района»</t>
  </si>
  <si>
    <t>Субвенции бюджетам муниципальных образований края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(в соответствии с Законом края от 13 июня 2013 года № 4-1402) в рамках подпрограммы «Охрана природных комплексов и объектов» государственной программы Красноярского края «Охрана окружающей среды, воспроизводство природных ресурсов» (содержание специалиста)</t>
  </si>
  <si>
    <t>225007518A</t>
  </si>
  <si>
    <t>2550000000</t>
  </si>
  <si>
    <t>2550080150</t>
  </si>
  <si>
    <t>2560000000</t>
  </si>
  <si>
    <t>Подготовка проектной и рабочей документации с получением положительного заключения государственной экспертизы капитального ремонта здания, в части замены инженерных систем муниципального бюджетного образовательного учреждения «Брянковская средняя школа № 5», ул. Школьная, 42, п. Брянка</t>
  </si>
  <si>
    <t>0210080371</t>
  </si>
  <si>
    <t>0210080703</t>
  </si>
  <si>
    <t>Обеспечение оплаты 100 % стоимости набора продуктов питания или готовых блюд и их транспортировки в лагерях труда и отдыха, организованных образовательными организациями Северо-Енисейского района в каникулярное время для организации двухразового питания</t>
  </si>
  <si>
    <t>Обеспечение оплаты 30 % стоимости набора продуктов питания или готовых блюд и их транспортировки в лагеря с дневным пребыванием детей</t>
  </si>
  <si>
    <t>Обеспечение оплаты четырёхразового питания - 41 обучающемуся</t>
  </si>
  <si>
    <t>Обеспечение оплаты 30 % стоимости путевок детям при их направлении в краевые и муниципальные загородные оздоровительные лагеря, расположенные на территории края, 80 детям</t>
  </si>
  <si>
    <t>Обеспечение оплаты 100 % стоимости услуг по сопровождению детей в краевые и муниципальные загородные оздоровительные лагеря, расположенные на территории края</t>
  </si>
  <si>
    <t>Обеспечение оплаты трехразового питания - 90 обучающимся</t>
  </si>
  <si>
    <t>Обеспечение оплаты двухразового питания - 50 обучающимся</t>
  </si>
  <si>
    <t>0230780379</t>
  </si>
  <si>
    <t>0230788000</t>
  </si>
  <si>
    <t>0230788011</t>
  </si>
  <si>
    <t>0230788090</t>
  </si>
  <si>
    <t>0230880378</t>
  </si>
  <si>
    <t>0230888000</t>
  </si>
  <si>
    <t>0230888011</t>
  </si>
  <si>
    <t>0230888090</t>
  </si>
  <si>
    <t>0230980681</t>
  </si>
  <si>
    <t>0230988000</t>
  </si>
  <si>
    <t>0230988040</t>
  </si>
  <si>
    <t>0230988070</t>
  </si>
  <si>
    <t>0230988080</t>
  </si>
  <si>
    <t>0230988090</t>
  </si>
  <si>
    <t>0231080682</t>
  </si>
  <si>
    <t>0231080683</t>
  </si>
  <si>
    <t>0231180684</t>
  </si>
  <si>
    <t>0231188000</t>
  </si>
  <si>
    <t>0231188040</t>
  </si>
  <si>
    <t>0231188080</t>
  </si>
  <si>
    <t>0231188090</t>
  </si>
  <si>
    <t>0231280685</t>
  </si>
  <si>
    <t>446</t>
  </si>
  <si>
    <t>447</t>
  </si>
  <si>
    <t>448</t>
  </si>
  <si>
    <t>449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</si>
  <si>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</si>
  <si>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Софинансирование субсидии бюджетам муниципальных образований на приведение зданий и сооружений общеобразовательных организаций в соответствие с требованиями законодательства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</si>
  <si>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0240588000</t>
  </si>
  <si>
    <t>Капитальный ремонт участка сети тепловодоснабжения от ТК-93А до ТК-104, в гп Северо-Енисейский</t>
  </si>
  <si>
    <t>0410080339</t>
  </si>
  <si>
    <t>0440080647</t>
  </si>
  <si>
    <t>0440080652</t>
  </si>
  <si>
    <t>0440081530</t>
  </si>
  <si>
    <t>Создание автоматизированной системы централизованного оповещения населения в гп Северо-Енисейский</t>
  </si>
  <si>
    <t>Аттестация объекта информатизации по требованиям безопасности информации или проведение технического контроля объекта информатизации</t>
  </si>
  <si>
    <t>0510080624</t>
  </si>
  <si>
    <t>0510082050</t>
  </si>
  <si>
    <t>0510688000</t>
  </si>
  <si>
    <t>0510688010</t>
  </si>
  <si>
    <t>0510688011</t>
  </si>
  <si>
    <t>0510688030</t>
  </si>
  <si>
    <t>0510688050</t>
  </si>
  <si>
    <t>0510688061</t>
  </si>
  <si>
    <t>0510688070</t>
  </si>
  <si>
    <t>Иные межбюджетные трансферты бюджетам муниципальных образований края на обеспечение первичных мер пожарной безопасности в рамках подпрограммы «Предупреждение, спасение, помощь населению в чрезвычайных ситуациях» государственной программы Красноярского края «Защита от чрезвычайных ситуаций природного и техногенного характера и обеспечение безопасности населения»</t>
  </si>
  <si>
    <t>Выполнение работ по разработке проекта противопожарного устройства границ населенных пунктов</t>
  </si>
  <si>
    <t>Приобретение, доставка и установка информационных стендов</t>
  </si>
  <si>
    <t>Ремонт и обслуживание системы оповещения населения района на случай пожара</t>
  </si>
  <si>
    <t>Софинансирование иного межбюджетного трансферта бюджетам муниципальных образований края на обеспечение первичных мер пожарной безопасности в рамках подпрограммы «Предупреждение, спасение, помощь населению в чрезвычайных ситуациях» государственной программы Красноярского края «Защита от чрезвычайных ситуаций природного и техногенного характера и обеспечение безопасности населения»</t>
  </si>
  <si>
    <t>0520080667</t>
  </si>
  <si>
    <t>0520080739</t>
  </si>
  <si>
    <t>0810188160</t>
  </si>
  <si>
    <t>Подготовка проектной документации с выполнением инженерно-геологических, инженерно-геодезических изысканий и получением положительного заключения государственной экспертизы на строительство здания школы искусства,гп Северо-Енисейский, ул. Маяковского, 10А</t>
  </si>
  <si>
    <t>Проведение районной акции «Североенисейцы-Защитникам Отечества» в рамках празднования Дня Победы</t>
  </si>
  <si>
    <t>0820080673</t>
  </si>
  <si>
    <t>0820080674</t>
  </si>
  <si>
    <t>0820082610</t>
  </si>
  <si>
    <t>0820086681</t>
  </si>
  <si>
    <t>0820188120</t>
  </si>
  <si>
    <t>0820188140</t>
  </si>
  <si>
    <t>0830188021</t>
  </si>
  <si>
    <t>Иные межбюджетные трансферты бюджетам муниципальных образований на поддержку физкультурно-спортивных клубов по месту жительства в рамках подпрограммы «Развитие массовой физической культуры и спорта» государственной программы Красноярского края «Развитие физической культуры и спорта»</t>
  </si>
  <si>
    <t>Субсидии бюджетам муниципальных образований на поддержку деятельности муниципальных ресурсных центров поддержки добровольчества (волонтерства) в рамках подпрограммы «Вовлечение молодёжи в социальную практику» государственной программы Красноярского края «Молодёжь Красноярского края в XXI веке»</t>
  </si>
  <si>
    <t>092E876620</t>
  </si>
  <si>
    <t>1510080375</t>
  </si>
  <si>
    <t>1510080376</t>
  </si>
  <si>
    <t>Подпрограмма 3. "Развитие сельского хозяйства на территории Северо-Енисейского раойна"</t>
  </si>
  <si>
    <t>Подпрограмма 4. "Обеспечение реализации общественных и гражданских инициатив, поддержка социально ориентированных некоммерческих организаций"</t>
  </si>
  <si>
    <t>1520000000</t>
  </si>
  <si>
    <t>Субсидия на оказание финансовой поддержки социально ориентированным некоммерческим организациям</t>
  </si>
  <si>
    <t>1520080374</t>
  </si>
  <si>
    <t>Подпрограмма 5. «Поддержка местных инициатив»</t>
  </si>
  <si>
    <t>1560000000</t>
  </si>
  <si>
    <t>1560076411</t>
  </si>
  <si>
    <t>1560076412</t>
  </si>
  <si>
    <t>1560076413</t>
  </si>
  <si>
    <t>15600S6411</t>
  </si>
  <si>
    <t>15600S6412</t>
  </si>
  <si>
    <t>15600S6413</t>
  </si>
  <si>
    <t>Строительство коммунальной и транспортной инфраструктуры объекта «Микрорайон «Сосновый бор», гп Северо-Енисейский</t>
  </si>
  <si>
    <t>1610080375</t>
  </si>
  <si>
    <t>Подготовка проектной документации с выполнением инженерно-геологических, инженерно-экологических, инженерно-геодезических изысканий и получением положительного заключения государственной экспертизы строительства 16 квартирного дома, ул. Новая, 9А, п. Брянка</t>
  </si>
  <si>
    <t>Строительство 16 квартирного дома, ул. Карла Маркса, 19А, гп Северо-Енисейский</t>
  </si>
  <si>
    <t>Подготовка проектной документации с выполнением инженерно-геологических, инженерно-экологических, инженерно-геодезических изысканий и получением положительного заключения государственной экспертизы объекта: "60 квартирный дом, ул. Карла Маркса, 52А/2, гп. Северо-Енисейский</t>
  </si>
  <si>
    <t>Кадастровые работы по объекту незавершенного строительства 60 квартирного дома, ул. Карла Маркса, 52А, гп Северо-Енисейский</t>
  </si>
  <si>
    <t>Подготовка проектной документации с получением положительного заключения государственной экспертизы и проведением проверки достоверности определения сметной стоимости на строительство 24 квартирного дома, ул. 50 лет Октября, 12Д, п. Тея</t>
  </si>
  <si>
    <t>1640080379</t>
  </si>
  <si>
    <t>1640080417</t>
  </si>
  <si>
    <t>1640080731</t>
  </si>
  <si>
    <t>1640084541</t>
  </si>
  <si>
    <t>Капитальный ремонт 2 квартирного дома, ул. Шевченко, 13, кв. 1, гп Северо-Енисейский</t>
  </si>
  <si>
    <t>Капитальный ремонт кровли 2 квартирного дома, ул. Таежная, 11, гп Северо-Енисейский</t>
  </si>
  <si>
    <t>Капитальный ремонт 2 квартирного дома, ул. Лесная, 32, кв. 2, п. Брянка</t>
  </si>
  <si>
    <t>Капитальный ремонт 24 квартирного дома, ул. Донского , 14А, гп Северо-Енисейский</t>
  </si>
  <si>
    <t>Подготовка проектной и рабочей документации с получением положительного заключения государственной экспертизы капитального ремонта многоквартирного дома, ул. 40 лет Победы, 1, гп Северо-Енисейский</t>
  </si>
  <si>
    <t>1650080018</t>
  </si>
  <si>
    <t>1650080021</t>
  </si>
  <si>
    <t>1650080038</t>
  </si>
  <si>
    <t>1650080048</t>
  </si>
  <si>
    <t>1650080691</t>
  </si>
  <si>
    <t>Подготовка документации по планировке территории населенных пунктов Северо-Енисейского района</t>
  </si>
  <si>
    <t>Подготовка проекта внесения изменений в схему территориального планирования Северо-Енисейского района</t>
  </si>
  <si>
    <t>Актуализация схем теплоснабжения населенных пунктов Северо-Енисейского района</t>
  </si>
  <si>
    <t>Актуализация схем водоснабжения и водоотведения населенных пунктов Северо-Енисейского района</t>
  </si>
  <si>
    <t>1660080539</t>
  </si>
  <si>
    <t>1660087250</t>
  </si>
  <si>
    <t>1660087260</t>
  </si>
  <si>
    <t>Отдельное мероприятие «Межбюджетные трансферты из бюджета Северо-Енисейского района»</t>
  </si>
  <si>
    <t>1830000000</t>
  </si>
  <si>
    <t>Субсидия краевому бюджету из бюджета Северо-Енисейского района в соответствии с пунктом 1 статьи 15 Закона Красноярского края от 10.07.2007 года № 2-317 «О межбюджетных отношениях в Красноярском крае»</t>
  </si>
  <si>
    <t>1830080637</t>
  </si>
  <si>
    <t>Субвенции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 (в соответствии с Законом края от 24 декабря 2009 года № 9-4225) в рамках подпрограммы «Улучшение жилищных условий отдельных категорий граждан» государственной программы Красноярского края «Создание условий для обеспечения доступным и комфортным жильем граждан»</t>
  </si>
  <si>
    <t>2110075870</t>
  </si>
  <si>
    <t>211007587A</t>
  </si>
  <si>
    <t>Установка модульного здания гаража администрации района по ул.Маяковского ,8А в гп Северо-Енисейский</t>
  </si>
  <si>
    <t>Капитальный ремонт нежилого здания, ул. Ленина, 14, гп Северо-Енисейский</t>
  </si>
  <si>
    <t>2130080297</t>
  </si>
  <si>
    <t>2130080626</t>
  </si>
  <si>
    <t>Подпрограмма 4. «Снос ветхих и аварийных объектов на территории Северо-Енисейского района»</t>
  </si>
  <si>
    <t>2140000000</t>
  </si>
  <si>
    <t>Снос нежилого здания, ул. Лесная, 16, п. Брянка</t>
  </si>
  <si>
    <t>Расходы по подготовке проектов организации работ по сносу аварийных объектов муниципальной собственности Северо-Енисейского района</t>
  </si>
  <si>
    <t>Расходы на проверку достоверности определения сметной стоимости проектов организации работ по сносу аварийных объектов муниципальной собственности Северо-Енисейского района</t>
  </si>
  <si>
    <t>2140080173</t>
  </si>
  <si>
    <t>2140080686</t>
  </si>
  <si>
    <t>2140080687</t>
  </si>
  <si>
    <t>2140080688</t>
  </si>
  <si>
    <t>2140086650</t>
  </si>
  <si>
    <t>Ликвидация мест несанкционированного размещения твердых коммунальных отходов (свалок), гп Северо-Енисейский</t>
  </si>
  <si>
    <t>Устройство водоотводной канавы, ул. Капитана Тибекина, 1, гп Северо-Енисейский</t>
  </si>
  <si>
    <t>Софинансирование иного межбюджетного трансферта бюджетам муниципальных образований на благоустройство кладбищ в рамках подпрограммы «Поддержка муниципальных проектов по благоустройству территорий и повышению активности населения в решении вопросов местного значения» государственной программы Красноярского края «Содействие развитию местного самоуправления»</t>
  </si>
  <si>
    <t>2210080145</t>
  </si>
  <si>
    <t>2210080287</t>
  </si>
  <si>
    <t>2210080666</t>
  </si>
  <si>
    <t>2210080696</t>
  </si>
  <si>
    <t>22100S6660</t>
  </si>
  <si>
    <t>Подготовка проектной документации по благоустройству: устройство центральной лестницы, ул. Ленина, 46 А, гп Северо-Енисейский</t>
  </si>
  <si>
    <t>2220080372</t>
  </si>
  <si>
    <t>Софинансирование иного межбюджетного трансферта бюджетам муниципальных образований на софинансирование муниципальных программ формирования современной городской (сельской) среды в поселениях в рамках подпрограммы «Благоустройство дворовых и общественных территорий муниципальных образований» государственной программы Красноярского края «Содействие органам местного самоуправления в формировании современной городской среды»</t>
  </si>
  <si>
    <r>
      <t xml:space="preserve">Муниципальная программа </t>
    </r>
    <r>
      <rPr>
        <b/>
        <u/>
        <sz val="12"/>
        <rFont val="Times New Roman"/>
        <family val="1"/>
        <charset val="204"/>
      </rPr>
      <t xml:space="preserve"> «Формирование комфортной городской (сельской) среды Северо-Енисейского района на 2018-2024 годы»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(постановление администрации Северо-Енисейского района от 01.11.2017 №416-п «Об утверждении муниципальной программы «Об утверждении муниципальной программы «Формирование комфортной городской (сельской) среды Северо-Енисейского района на 2018-2022 годы») </t>
    </r>
  </si>
  <si>
    <t>2530289020</t>
  </si>
  <si>
    <t>2570080636</t>
  </si>
  <si>
    <t>2570000000</t>
  </si>
  <si>
    <r>
      <t xml:space="preserve">Муниципальная программа </t>
    </r>
    <r>
      <rPr>
        <b/>
        <u/>
        <sz val="14"/>
        <rFont val="Times New Roman"/>
        <family val="1"/>
        <charset val="204"/>
      </rPr>
      <t xml:space="preserve">"Привлечение квалифицированных специалистов, обладающих специальностями, являющиеся дефицитными для учреждений социальной сферы Северо-Енисейского района"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(постановление администрации Северо-Енисейского района от 01.11.2021 № 385-п «Об утверждении муниципальной программы  «Привлечение квалифицированных специалистов, обладающих специальностями, являющимися дефицитными для учреждений социальной сферы Северо-Енисейского района»
</t>
    </r>
  </si>
  <si>
    <t>2610000000</t>
  </si>
  <si>
    <t>2610080648</t>
  </si>
  <si>
    <t>2600000000</t>
  </si>
  <si>
    <t xml:space="preserve"> за  1 полугодие 2023 года</t>
  </si>
  <si>
    <t>Утверждено ассигнований по программе, всего на 2023 год (тыс.руб.)</t>
  </si>
  <si>
    <t>0210080792</t>
  </si>
  <si>
    <t>Обустройство игрового поля (18х9м) уличной волейбольной площадки в п. Брянка за счет остатков безвозмездных поступлений в бюджет Северо-Енисейского района от общества с ограниченной ответственностью горно-рудная компания «Амикан» в 2022 году</t>
  </si>
  <si>
    <t>Обустройство стадиона в п. Новая Калами Северо-Енисейского района (приобретение оборудования, доставка и монтаж) за счет безвозмездных поступлений от общества с ограниченной ответственностью Артель старателей «Прииск Дражный»</t>
  </si>
  <si>
    <t>0220080790</t>
  </si>
  <si>
    <t>0220087784</t>
  </si>
  <si>
    <t>Организация экскурсионного тура в республику Беларусь за счет безвозмездных поступлений от общества с ограниченной ответственностью «Соврудник»</t>
  </si>
  <si>
    <t>Организация экскурсионных туров в г. Москва и г. Санкт-Петербург для двух групп из 36 человек за счет безвозмездных поступлений в бюджет Северо-Енисейского района от общества с ограниченной ответственностью горно-рудная компания «Амикан»</t>
  </si>
  <si>
    <t>Субвенции бюджетам муниципальных образований на обеспечение бесплатным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(в соответствии с Законом края от 27 декабря 2005 года № 17-4377)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</si>
  <si>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Расходы на обеспечение бесплатным горячим питанием обучающихся в муниципальных образовательных организациях Северо-Енисейского района по программам основного общего, среднего общего образования по имеющим государственную аккредитацию образовательным программам основного общего, среднего общего образования за счет средств бюджета Северо-Енисейского района</t>
  </si>
  <si>
    <t>Расходы на обеспечение обучающихся первых-пятых классов общеобразовательных организаций Северо-Енисейского района питанием без взимания платы в виде молока питьевого</t>
  </si>
  <si>
    <t>Организация и обеспечение обучающихся по образовательным программам начального общего образования в муниципальных образовательных организациях бесплатным горячим питанием, предусматривающим наличие горячего блюда, не считая горячего напитка, в рамках подпрограммы «Сохранение и укрепление здоровья детей» муниципальной программы «Развитие образования»</t>
  </si>
  <si>
    <t>Дополнительное финансовое обеспечение расходов на региональные выплаты работникам муниципальных учреждений Северо-Енисейского района</t>
  </si>
  <si>
    <t>0231188070</t>
  </si>
  <si>
    <t>Иные межбюджетные трансферты бюджетам муниципальных образований 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операции, по министерству образования Красноярского края в рамках непрограммных расходов отдельных органов исполнительной власти</t>
  </si>
  <si>
    <t>Ежемесячное денежное вознаграждение за классное руководство педагогическим работникам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образования, в рамках подпрограммы «Развитие дошкольного, общего и дополнительного образования» муниципальной программы «Развитие образования»</t>
  </si>
  <si>
    <t>Субсидии бюджетам муниципальных образований на приведение зданий и сооружений общеобразовательных организаций в соответствие с требованиями законодательства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</si>
  <si>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Финансовое обеспечение реализации инициативных проектов обучающихся общеобразовательных организаций Северо-Енисейского района (школьных инициативных проектов)</t>
  </si>
  <si>
    <t>Приобретение оборудования для муниципальных бюджетных образовательных учреждений за счет безвозмездных поступлений в бюджет Северо-Енисейского района от общества с ограниченной ответственностью горно-рудная компания «Амикан»</t>
  </si>
  <si>
    <t>Приобретение оборудования и спортивного инвентаря для образовательных учреждений Северо-Енисейского района за счет безвозмездных поступлений от общества с ограниченной ответственностью «Соврудник»</t>
  </si>
  <si>
    <t>Дополнительное финансовое обеспечение расходов на повышение размеров оплаты труда отдельным категориям работников муниципальных учреждений Северо-Енисейского района</t>
  </si>
  <si>
    <t>Увеличение стоимости материальных запасов (продукты питания)</t>
  </si>
  <si>
    <t>Обеспечение питанием обучающихся 9, 11 классов</t>
  </si>
  <si>
    <t>Обеспечение оплаты проживания обучающихся 9, 11 классов на период сдачи экзаменов</t>
  </si>
  <si>
    <t>Иные межбюджетные трансферты бюджетам муниципальных образований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подпрограммы «Развитие дошкольного, общего и дополнительного образования» муниципальной программы «Развитие образования»</t>
  </si>
  <si>
    <t>0240008530</t>
  </si>
  <si>
    <t>0240080748</t>
  </si>
  <si>
    <t>0240080785</t>
  </si>
  <si>
    <t>0240080791</t>
  </si>
  <si>
    <t>0240188091</t>
  </si>
  <si>
    <t>0241380774</t>
  </si>
  <si>
    <t>0241380775</t>
  </si>
  <si>
    <t>0241388040</t>
  </si>
  <si>
    <t>024EВ51790</t>
  </si>
  <si>
    <t>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(в соответствии с Законом края от 20 декабря 2007 года № 4-1089) в рамках подпрограммы «Государственная поддержка детей-сирот, расширение практики применения семейных форм воспитания» государственной программы Красноярского края «Развитие образования»</t>
  </si>
  <si>
    <t>Приобретение ассенизационной машины</t>
  </si>
  <si>
    <t>Проведение независимой экспертизы технического состояния объекта расходный склад нефтепродуктов в п. Енашимо</t>
  </si>
  <si>
    <t>Грант в форме субсидии на финансовое обеспечение затрат по ремонту участка сети тепло-, водоснабжения и участка сети канализации, включая канализационный коллектор муниципальному унитарному предприятию «Управление коммуникационным комплексом Северо-Енисейского района»</t>
  </si>
  <si>
    <t>Приобретение двух автомобилей самосвалов</t>
  </si>
  <si>
    <t>041008008Z</t>
  </si>
  <si>
    <t>0410080367</t>
  </si>
  <si>
    <t>0410080812</t>
  </si>
  <si>
    <t>041008722Z</t>
  </si>
  <si>
    <t>Строительство водозабора подземных вод гп Северо-Енисейский</t>
  </si>
  <si>
    <t>Субвенции бюджетам муниципальных образований на реализацию отдельных мер по обеспечению ограничения платы граждан за коммунальные услуги (в соответствии с Законом края от 1 декабря 2014 года № 7-2839) в рамках подпрограммы «Обеспечение доступности платы граждан в условиях развития жилищных отношений» государственной программы Красноярского края «Реформирование и модернизация жилищно-коммунального хозяйства и повышение энергетической эффективности»</t>
  </si>
  <si>
    <t>Субсидия на возмещение фактически понесенных затрат по организации в границах района теплоснабжения населения в части хранения нефти, находящейся в муниципальной собственности Северо-Енисейского района</t>
  </si>
  <si>
    <t>Субсидия на возмещение фактически понесенных затрат, связанных с организацией в границах района теплоснабжения населения теплоснабжающим и энергосбытовым организациям, осуществляющим производство и (или) реализацию тепловой и электрической энергии, не включенных в тарифы на коммунальные услуги вследствие ограничения их роста, в части доставки товарной нефти от ее места хранения в Северо-Енисейском районе (Красноярский край, Северо-Енисейский район, Олимпиадинский ГОК, Склад нефти) до котельных гп Северо-Енисейского протяженностью 71 километр</t>
  </si>
  <si>
    <t>Субсидия на возмещение фактически понесенных затрат, связанных с выполнением работ по строительству и содержанию (эксплуатации) автозимника от 266 километра автомобильной дороги «Епишино–Северо-Енисейский» до пункта отпуска товарной нефти Юрубчено-Тохомского месторождения протяженностью 240 километров (связанного с доставкой в Северо-Енисейский район котельно-печного топлива)</t>
  </si>
  <si>
    <t>Субсидия на финансовое обеспечение затрат, связанных с организацией в границах района теплоснабжения населения в части затрат по приобретению (закупу) котельно-печного топлива</t>
  </si>
  <si>
    <t>Субсидия на возмещение фактически понесенных затрат, связанных с организацией в границах района теплоснабжения населения теплоснабжающим и энергосбытовым организациям, осуществляющим производство и (или) реализацию тепловой и электрической энергии, не включенных в тарифы на коммунальные услуги вследствие ограничения их роста, в части доставки товарной нефти от пункта отпуска товарной нефти Юрубчено-Тохомского месторождения до ее места хранения в Северо-Енисейском районе (Красноярский край, Северо-Енисейский район, Олимпиадинский ГОК, Склад нефти) протяженностью 286 километров</t>
  </si>
  <si>
    <t>Субсидия на возмещение фактически понесенных затрат, связанных с организацией в границах района теплоснабжения населения теплоснабжающим и энергосбытовым организациям, осуществляющим производство и (или) реализацию тепловой и электрической энергии, не включенных в тарифы на коммунальные услуги вследствие ограничения их роста, в части доставки товарной нефти от пункта отпуска товарной нефти Юрубчено-Тохомского месторождения до котельных гп Северо-Енисейского протяженностью 265 километров</t>
  </si>
  <si>
    <t>Субсидия на возмещение фактически понесенных затрат, связанных с обеспечением жителей района услугами бытового обслуживания в части возмещения части затрат в связи с оказанием бытовых услуг общих отделений бань, п. Тея</t>
  </si>
  <si>
    <t>Субсидия на возмещение фактически понесенных затрат, связанных с обеспечением жителей района услугами бытового обслуживания в части возмещения части затрат в связи с оказанием бытовых услуг общих отделений бань, п. Вангаш</t>
  </si>
  <si>
    <t>Субсидия на возмещение фактически понесенных затрат, связанных с обеспечением жителей района услугами бытового обслуживания в части возмещения части затрат в связи с оказанием бытовых услуг общих отделений бань, п. Новая Калами</t>
  </si>
  <si>
    <t>Субсидия на возмещение фактически понесенных затрат, связанных с организацией в границах района теплоснабжения населения в части производства и (или) реализации топлива твердого (швырок всех групп пород)</t>
  </si>
  <si>
    <t>Субсидия на возмещение фактически понесенных затрат, связанных с обеспечением жителей района услугами бытового обслуживания в части возмещения части затрат в связи с оказанием бытовых услуг общих отделений бань, гп Северо-Енисейский</t>
  </si>
  <si>
    <t>Субсидия на возмещение фактически понесенных затрат, связанных с обеспечением жителей района услугами бытового обслуживания в части возмещения части затрат в связи с оказанием бытовых услуг общих отделений бань, п. Енашимо</t>
  </si>
  <si>
    <t>Субсидия на возмещение фактически понесенных затрат по организации водоснабжения населения в части доставки воды автомобильным транспортом от центральной водокачки к водоразборным колонкам и на содержание водоразборных колонок в гп Северо-Енисейский</t>
  </si>
  <si>
    <t>Приобретение фотоловушек</t>
  </si>
  <si>
    <t>Демонтаж объектов бесхозных сооружений на территории поселка Новоерудинский с планировкой земельных участков</t>
  </si>
  <si>
    <t>Грант в форме субсидии на финансовое обеспечение затрат по предоставлению специализированной техники (колесного трактора с телегой) для сбора и транспортировки мусора к месту его накопления, загруженного гражданами, организациями, индивидуальными предпринимателями</t>
  </si>
  <si>
    <t>Установка пожарных гидрантов, ремонт и обслуживание сетей противопожарного водопровода</t>
  </si>
  <si>
    <t>Устройство минерализованных защитных противопожарных полос</t>
  </si>
  <si>
    <t>052008010Z</t>
  </si>
  <si>
    <t>0520080766</t>
  </si>
  <si>
    <t>0520080808</t>
  </si>
  <si>
    <t>Оказание услуг по предоставлению доступа к системе видеонаблюдения, установленной в местах с массовым пребыванием людей</t>
  </si>
  <si>
    <t>Капитальный ремонт здания библиотеки-филиала «Истоки» поселка Тея, ул. Октябрьская, 6, п. Тея, в части обустройства теплой туалетной комнаты с монтажом системы канализации и септика</t>
  </si>
  <si>
    <t>Государственная поддержка отрасли культуры (модернизация библиотек в части комплектования книжных фондов) в рамках подпрограммы «Обеспечение реализации государственной программы и прочие мероприятия» государственной программы Красноярского края «Развитие культуры и туризма»</t>
  </si>
  <si>
    <t>08100L5190</t>
  </si>
  <si>
    <t>Иной межбюджетный трансферт бюджетам муниципальных образований на создание (реконструкцию) и капитальный ремонт культурно-досуговых учреждений в сельской местности в рамках подпрограммы «Обеспечение реализации государственной программы и прочие мероприятия» государственной программы Красноярского края «Развитие культуры и туризма»</t>
  </si>
  <si>
    <t>Капитальный ремонт здания дома культуры поселка Тея, ул. Октябрьская, 10, п. Тея, в части обустройства теплой туалетной комнаты с монтажом системы канализации и септика</t>
  </si>
  <si>
    <t>Подготовка проектной документации с выполнением инженерно-геологических, инженерно-геодезических изысканий и получением положительного заключения государственной экспертизы на строительство здания культурно-досугового центра, ул. Школьная, 26В, п. Брянка</t>
  </si>
  <si>
    <t>Монтаж и приобретение модульного сценического комплекса для поселка Новая-Калами Северо-Енисейского района</t>
  </si>
  <si>
    <t>Проведение государственной экспертизы проектной документации капитального ремонта крыши здания РДК «Металлург» муниципального бюджетного учреждения «Централизованная клубная система Северо-Енисейского района» ул. Ленина, 9, гп Северо-Енисейский</t>
  </si>
  <si>
    <t>Приобретение оборудования для сельского дома культуры в п. Брянка за счет безвозмездных поступлений в бюджет Северо-Енисейского района от общества с ограниченной ответственностью горно-рудная компания «Амикан»</t>
  </si>
  <si>
    <t>Монтаж и приобретение модульного сценического комплекса для поселка Тея Северо-Енисейского района</t>
  </si>
  <si>
    <t>Софинансирование иного межбюджетного трансферта бюджетам муниципальных образований на создание (реконструкцию) и капитальный ремонт культурно-досуговых учреждений в сельской местности в рамках подпрограммы «Обеспечение реализации государственной программы и прочие мероприятия» государственной программы Красноярского края «Развитие культуры и туризма»</t>
  </si>
  <si>
    <t>0820074840</t>
  </si>
  <si>
    <t>0820080763</t>
  </si>
  <si>
    <t>0820080764</t>
  </si>
  <si>
    <t>0820080786</t>
  </si>
  <si>
    <t>0820080799</t>
  </si>
  <si>
    <t>08200S4840</t>
  </si>
  <si>
    <t>0840188050</t>
  </si>
  <si>
    <t>0840188060</t>
  </si>
  <si>
    <t>0830188020</t>
  </si>
  <si>
    <t>Расходы на подготовку проектной документации на капитальный ремонт поселкового стадиона, ул. Фабричная, 1, гп Северо-Енисейский</t>
  </si>
  <si>
    <t>Расходы на проверку достоверности определения сметной стоимости капитального ремонта поселкового стадиона, ул. Фабричная, 1, гп Северо-Енисейский</t>
  </si>
  <si>
    <t>Текущий ремонт спортивного зала МКУ «Спортивный комплекс «Нерика», ул. Фабричная, д. 1 «А», гп Северо-Енисейский</t>
  </si>
  <si>
    <t>Текущий ремонт центрального крыльца плавательного бассейна «Аяхта», ул. Фабричная, д. 1 «А», гп Северо-Енисейский</t>
  </si>
  <si>
    <t>Приобретение комплектов лыж для команды, представляющей Северо-Енисейский район на выездных соревнованиях за счет остатков безвозмездных поступлений в бюджет Северо-Енисейского района от общества с ограниченной ответственностью «Соврудник» в 2022 году</t>
  </si>
  <si>
    <t>Приобретение спортивного инвентаря и фенов за счет безвозмездных поступлений от общества с ограниченной ответственностью «Соврудник»</t>
  </si>
  <si>
    <t>0910080215</t>
  </si>
  <si>
    <t>0910080216</t>
  </si>
  <si>
    <t>0910080771</t>
  </si>
  <si>
    <t>0910080772</t>
  </si>
  <si>
    <t>0910080782</t>
  </si>
  <si>
    <t>0910080794</t>
  </si>
  <si>
    <t>0950188001</t>
  </si>
  <si>
    <t>0950289010</t>
  </si>
  <si>
    <t>Подпрограмма 6. «Развитие адаптивной физической культуры в Северо-Енисейском районе»</t>
  </si>
  <si>
    <t>0960000000</t>
  </si>
  <si>
    <t>0960083070</t>
  </si>
  <si>
    <t>Текущий ремонт автомобильных дорог улично-дорожной сети, гп Северо-Енисейский</t>
  </si>
  <si>
    <t>Содержание автомобильных дорог общего пользования местного значения, гп Северо-Енисейский</t>
  </si>
  <si>
    <t>Содержание автомобильных дорог общего пользования местного значения, п. Тея</t>
  </si>
  <si>
    <t>Содержание автомобильных дорог общего пользования местного значения, п. Новая Калами</t>
  </si>
  <si>
    <t>Содержание автомобильных дорог общего пользования местного значения, п. Енашимо</t>
  </si>
  <si>
    <t>Содержание автомобильных дорог общего пользования местного значения, п. Вангаш</t>
  </si>
  <si>
    <t>Содержание автомобильных дорог общего пользования местного значения, п. Новоерудинский</t>
  </si>
  <si>
    <t>Содержание автомобильных дорог общего пользования местного значения, п. Брянка</t>
  </si>
  <si>
    <t>Содержание автомобильных дорог общего пользования местного значения, п. Вельмо</t>
  </si>
  <si>
    <t>1210080803</t>
  </si>
  <si>
    <t>1210083901</t>
  </si>
  <si>
    <t>1210083902</t>
  </si>
  <si>
    <t>1210083903</t>
  </si>
  <si>
    <t>1210083904</t>
  </si>
  <si>
    <t>1210083905</t>
  </si>
  <si>
    <t>1210083906</t>
  </si>
  <si>
    <t>1210083907</t>
  </si>
  <si>
    <t>1210083908</t>
  </si>
  <si>
    <t>Нанесение дорожной разметки улично-дорожной сети, гп Северо-Енисейский</t>
  </si>
  <si>
    <t>Нанесение дорожной разметки улично-дорожной сети, гп Новая Калами</t>
  </si>
  <si>
    <t>Монтажные работы по установке дорожного ограждения по ул. Суворова в гп Северо-Енисейский</t>
  </si>
  <si>
    <t>Приобретение, доставка и установка светодиодных светофоров типа Т7, ул. Карла Маркса, 50Б, гп Северо-Енисейский</t>
  </si>
  <si>
    <t>Монтаж пешеходного ограждения, ул. Донского, 30А, гп Северо-Енисейский</t>
  </si>
  <si>
    <t>Текущий ремонт участка пешеходного ограждения на мосту через ручей Безымянный, гп Северо-Енисейский</t>
  </si>
  <si>
    <t>Нанесение дорожной разметки улично-дорожной сети, п. Тея</t>
  </si>
  <si>
    <t>1230080793</t>
  </si>
  <si>
    <t>1230080796</t>
  </si>
  <si>
    <t>1230080804</t>
  </si>
  <si>
    <t>1230080807</t>
  </si>
  <si>
    <t>Грант в форме субсидий на финансовое обеспечение затрат по закупу товаров, работ, услуг для муниципального предприятия Северо-Енисейского района «Хлебопек»</t>
  </si>
  <si>
    <t>Субсидия на возмещение фактически понесенных затрат, связанных с созданием условий для обеспечения жителей услугами торговли (реализации населению Северо-Енисейского района пищевых продуктов и непродовольственных товаров первой необходимости) в части затрат по их доставке (включая транспортно-заготовительные расходы)</t>
  </si>
  <si>
    <t>Иной межбюджетный трансферт бюджету муниципального образования на осуществление расходов, направленных на реализацию мероприятий по поддержке местных инициатив, в рамках подпрограммы «Поддержка местных инициатив» государственной программы Красноярского края «Содействие развитию местного самоуправления» - Инициативный проект п Тея «Устройство спортивной полосы препятствий»</t>
  </si>
  <si>
    <t>Иной межбюджетный трансферт бюджету муниципального образования на осуществление расходов, направленных на реализацию мероприятий по поддержке местных инициатив, в рамках подпрограммы «Поддержка местных инициатив» государственной программы Красноярского края «Содействие развитию местного самоуправления» - Инициативный проект п Новая Калами «Приобретение музыкально-акустического оборудования в СДК п Новая-Калами»</t>
  </si>
  <si>
    <t>Иной межбюджетный трансферт бюджету муниципального образования на осуществление расходов, направленных на реализацию мероприятий по поддержке местных инициатив, в рамках подпрограммы «Поддержка местных инициатив» государственной программы Красноярского края «Содействие развитию местного самоуправления» - Инициативный проект п Брянка «Островок детства»</t>
  </si>
  <si>
    <t>Иной межбюджетный трансферт бюджету муниципального образования на осуществление расходов, направленных на реализацию мероприятий по поддержке местных инициатив, в рамках подпрограммы «Поддержка местных инициатив» государственной программы Красноярского края «Содействие развитию местного самоуправления» - Инициативный проект п. Вангаш «Музыкальное настроение»</t>
  </si>
  <si>
    <t>Иной межбюджетный трансферт бюджету муниципального образования на осуществление расходов, направленных на реализацию мероприятий по поддержке местных инициатив, в рамках подпрограммы «Поддержка местных инициатив» государственной программы Красноярского края «Содействие развитию местного самоуправления» - Инициативный проект п. Вельмо «Приобретение въездной стелы»</t>
  </si>
  <si>
    <t>Иной межбюджетный трансферт бюджету муниципального образования на осуществление расходов, направленных на реализацию мероприятий по поддержке местных инициатив, в рамках подпрограммы «Поддержка местных инициатив» государственной программы Красноярского края «Содействие развитию местного самоуправления» - Инициативный проект гп Северо-Енисейский «Благоустройство привокзальной площади «Воздушная гавань района»»</t>
  </si>
  <si>
    <t>Финансовое обеспечение постановления администрации Северо-Енисейского района от 24.04.2023 № 153-п «О поддержке инициативных проектов в населенных пунктах Северо-Енисейского района, финансируемых за счет средств бюджета Северо-Енисейского района в 2023 году» - инициативный проект «Спортивные рекорды» (п. Вангаш, ул. матроса Бикова)</t>
  </si>
  <si>
    <t>Финансовое обеспечение постановления администрации Северо-Енисейского района от 24.04.2023 № 153-п «О поддержке инициативных проектов в населенных пунктах Северо-Енисейского района, финансируемых за счет средств бюджета Северо-Енисейского района в 2023 году» - инициативный проект «Безопасный уголок» (п. Тея, ул. Октябрьская, 20)</t>
  </si>
  <si>
    <t>Финансовое обеспечение постановления администрации Северо-Енисейского района от 24.04.2023 № 153-п «О поддержке инициативных проектов в населенных пунктах Северо-Енисейского района, финансируемых за счет средств бюджета Северо-Енисейского района в 2023 году» - инициативный проект «Монтаж деревянных тротуаров» (п. Вельмо, ул. Лесная)</t>
  </si>
  <si>
    <t>Финансовое обеспечение постановления администрации Северо-Енисейского района от 24.04.2023 № 153-п «О поддержке инициативных проектов в населенных пунктах Северо-Енисейского района, финансируемых за счет средств бюджета Северо-Енисейского района в 2023 году» - инициативный проект «Моя чистая улица» (п. Новая Калами, ул. Советская и ул. Микрорайон)</t>
  </si>
  <si>
    <t>Доставка и монтаж въездной стеллы, п. Вельмо</t>
  </si>
  <si>
    <t>Софинансирование иного межбюджетного трансферта бюджету муниципального образования на осуществление расходов, направленных на реализацию мероприятий по поддержке местных инициатив, в рамках подпрограммы «Поддержка местных инициатив» государственной программы Красноярского края «Содействие развитию местного самоуправления» - Инициативный проект п Тея «Устройство спортивной полосы препятствий»</t>
  </si>
  <si>
    <t>Софинансирование иного межбюджетного трансферта бюджету муниципального образования на осуществление расходов, направленных на реализацию мероприятий по поддержке местных инициатив, в рамках подпрограммы «Поддержка местных инициатив» государственной программы Красноярского края «Содействие развитию местного самоуправления» - Инициативный проект п Новая Калами «Приобретение музыкально-акустического оборудования в СДК п Новая-Калами»</t>
  </si>
  <si>
    <t>Софинансирование иного межбюджетного трансферта бюджету муниципального образования на осуществление расходов, направленных на реализацию мероприятий по поддержке местных инициатив, в рамках подпрограммы «Поддержка местных инициатив» государственной программы Красноярского края «Содействие развитию местного самоуправления» - Инициативный проект п Брянка «Островок детства»</t>
  </si>
  <si>
    <t>Софинансирование иного межбюджетного трансферта бюджету муниципального образования на осуществление расходов, направленных на реализацию мероприятий по поддержке местных инициатив, в рамках подпрограммы «Поддержка местных инициатив» государственной программы Красноярского края «Содействие развитию местного самоуправления» - Инициативный проект п. Вангаш «Музыкальное настроение»</t>
  </si>
  <si>
    <t>Софинансирование иного межбюджетного трансферта бюджету муниципального образования на осуществление расходов, направленных на реализацию мероприятий по поддержке местных инициатив, в рамках подпрограммы «Поддержка местных инициатив» государственной программы Красноярского края «Содействие развитию местного самоуправления» - Инициативный проект п. Вельмо «Приобретение въездной стелы»</t>
  </si>
  <si>
    <t>Софинансирование иного межбюджетного трансферта бюджету муниципального образования на осуществление расходов, направленных на реализацию мероприятий по поддержке местных инициатив, в рамках подпрограммы «Поддержка местных инициатив» государственной программы Красноярского края «Содействие развитию местного самоуправления» - Инициативный проект гп Северо-Енисейский «Благоустройство привокзальной площади «Воздушная гавань района»»</t>
  </si>
  <si>
    <t>1560076417</t>
  </si>
  <si>
    <t>1560076418</t>
  </si>
  <si>
    <t>1560076419</t>
  </si>
  <si>
    <t>1560080718</t>
  </si>
  <si>
    <t>1560080719</t>
  </si>
  <si>
    <t>1560080721</t>
  </si>
  <si>
    <t>1560080722</t>
  </si>
  <si>
    <t>1560080811</t>
  </si>
  <si>
    <t>15600S6417</t>
  </si>
  <si>
    <t>15600S6418</t>
  </si>
  <si>
    <t>15600S6419</t>
  </si>
  <si>
    <t>Подготовка проектной документации с получением положительного заключения государственной экспертизы и проведением проверки достоверности определения сметной стоимости на строительство объекта коммунальной и транспортной инфраструктуры объекта микрорайон «Сосновый бор», гп Северо-Енисейский</t>
  </si>
  <si>
    <t>1610084490</t>
  </si>
  <si>
    <t>Капитальный ремонт 2 квартирного дома, ул. Кузнецовская, 24, кв. 1, п. Тея</t>
  </si>
  <si>
    <t>Капитальный ремонт 2 квартирного дома, ул. Нагорная, 1, кв.1, п. Новая Калами</t>
  </si>
  <si>
    <t>Капитальный ремонт 2 квартирного дома, ул. Энергетиков, 1, кв.2, п. Енашимо</t>
  </si>
  <si>
    <t>Капитальный ремонт 3 квартирного дома, ул. Центральная, 23, п. Вельмо</t>
  </si>
  <si>
    <t>Капитальный ремонт 4 квартирного дома, ул. Шоссейная, 11, п. Тея в части восстановления после пожара</t>
  </si>
  <si>
    <t>Капитальный ремонт 4 квартирного дома, ул. Набережная, 56А, кв.2, гп Северо-Енисейский</t>
  </si>
  <si>
    <t>Текущий ремонт кровли 2 квартирного дома, мкрн. Молодежный, д. 2, кв. 1, п. Вангаш</t>
  </si>
  <si>
    <t>Текущий ремонт 2 квартирного дома, ул. Шевцова, 7, кв.1, гп Северо-Енисейский</t>
  </si>
  <si>
    <t>Текущий ремонт 12 квартирного дома, ул. Капитана Тибекина, 5 кв. 7, гп Северо-Енисейский</t>
  </si>
  <si>
    <t>Капитальный ремонт кровли дома, ул. Набережная, 67, кв.2, гп Северо-Енисейский</t>
  </si>
  <si>
    <t>Капитальный ремонт 4 квартирного дома, Механическая, 2Б, кв. 1, 2, п. Новая Калами</t>
  </si>
  <si>
    <t>Капитальный ремонт 4 квартирного дома, ул. Матроса Бикова, 8, п. Вангаш</t>
  </si>
  <si>
    <t>Капитальный ремонт кровли дома, ул. Молодежная, 5, кв.1, гп Северо-Енисейский</t>
  </si>
  <si>
    <t>Текущий ремонт муниципальных помещений и отдельных технологических элементов муниципальных квартир</t>
  </si>
  <si>
    <t>1650080034</t>
  </si>
  <si>
    <t>1650080041</t>
  </si>
  <si>
    <t>1650080042</t>
  </si>
  <si>
    <t>1650080045</t>
  </si>
  <si>
    <t>1650080322</t>
  </si>
  <si>
    <t>1650080779</t>
  </si>
  <si>
    <t>1650080818</t>
  </si>
  <si>
    <t>1650084420</t>
  </si>
  <si>
    <t>1650084430</t>
  </si>
  <si>
    <t>1650087330</t>
  </si>
  <si>
    <t>1650087331</t>
  </si>
  <si>
    <t>1650087334</t>
  </si>
  <si>
    <t>1650087335</t>
  </si>
  <si>
    <t>1650087360</t>
  </si>
  <si>
    <t>Подпрограмма 1. «Организация бюджетного процесса Северо-Енисейского района»</t>
  </si>
  <si>
    <t>Производство и распространение материалов органов местного самоуправления в газете «Северо-Енисейский Вестник» и ее приложениях</t>
  </si>
  <si>
    <t>Субсидия на возмещение фактически понесенных затрат, связанных с обеспечением жизнедеятельности населения Северо-Енисейского района в части предоставления дополнительных гарантий семьям граждан Российской Федерации, призванных на военную службу по мобилизации в Вооруженные Силы Российской Федерации с территории Северо-Енисейского района или проходящих военную службу по контракту, либо заключивших контракт о добровольном содействии в выполнении задач, возложенных на Вооруженные Силы Российской Федерации, а также заключивших контракт и направляемых для участия в специальной военной операции в составе воинских частей Федеральной службы войск национальной гвардии Российской Федерации</t>
  </si>
  <si>
    <t>2110080770</t>
  </si>
  <si>
    <t>Определение рыночной стоимости земельных участков</t>
  </si>
  <si>
    <t>2120084520</t>
  </si>
  <si>
    <t>Приобретение пожарной автоцистерны</t>
  </si>
  <si>
    <t>Приобретение вахтового автобуса</t>
  </si>
  <si>
    <t>Инвентаризация мест погребений (кладбищ) на территории Северо-Енисейского района</t>
  </si>
  <si>
    <t>Монтаж сетей тепловодоснабжения, электропроводки, выполнение отделочных работ в здании, ул. Студенческая, 2, п. Вангаш</t>
  </si>
  <si>
    <t>Капитальный ремонт помещений административного здания, ул. Строителей, 1Б, п. Тея</t>
  </si>
  <si>
    <t>Монтаж пандуса к нежилому помещению № 58, ул. Суворова, 2, гп Северо-Енисейский, переданного в безвозмездное пользование Федеральному казенному учреждению «Военный комиссариат Красноярского края» по договору от 16.12.2021 № 68-БП</t>
  </si>
  <si>
    <t>Асфальтирование площадки подъезда к модульному зданию гаража администрации района, ул. Маяковского,8А, гп Северо-Енисейский</t>
  </si>
  <si>
    <t>Приобретение, доставка и установка почтовых ящиков, ул. Ленина, 62А, гп Северо-Енисейский</t>
  </si>
  <si>
    <t>Приобретение и доставка контейнеров для твердых коммунальных отходов для многоквартирных домов, гп Северо-Енисейский</t>
  </si>
  <si>
    <t>Капитальный ремонт нежилого здания, ул. Коммунистическая, 7, гп Северо-Енисейский</t>
  </si>
  <si>
    <t>Капитальный ремонт нежилого здания, ул. Гоголя 7/8, гп Северо-Енисейский в части замены оконных блоков</t>
  </si>
  <si>
    <t>Текущий ремонт фасада нежилого здания, ул. Гоголя 7/8, гп Северо-Енисейский</t>
  </si>
  <si>
    <t>Текущий ремонт системы отопления нежилого здания, ул. Гоголя 7/8, гп Северо-Енисейский</t>
  </si>
  <si>
    <t>Текущий ремонт дверей нежилого здания, ул. Гоголя 7/8, гп Северо-Енисейский</t>
  </si>
  <si>
    <t>Снос аварийного нежилого здания, ул. Маяковского, 8А, гп Северо-Енисейский</t>
  </si>
  <si>
    <t>Снос аварийного жилого здания, ул. Фабричная, 6, гп Северо-Енисейский</t>
  </si>
  <si>
    <t>213008005Z</t>
  </si>
  <si>
    <t>213008007Z</t>
  </si>
  <si>
    <t>2130080199</t>
  </si>
  <si>
    <t>2130080200</t>
  </si>
  <si>
    <t>2130080596</t>
  </si>
  <si>
    <t>2130080795</t>
  </si>
  <si>
    <t>2130080802</t>
  </si>
  <si>
    <t>2130080805</t>
  </si>
  <si>
    <t>2130080806</t>
  </si>
  <si>
    <t>2130080810</t>
  </si>
  <si>
    <t>2130080814</t>
  </si>
  <si>
    <t>2130080815</t>
  </si>
  <si>
    <t>2130080816</t>
  </si>
  <si>
    <t>2130080817</t>
  </si>
  <si>
    <t>2140080747</t>
  </si>
  <si>
    <t>Приобретение, доставка цветочниц для благоустройства территории гп Северо-Енисейский</t>
  </si>
  <si>
    <t>Текущий ремонт тротуаров из брусчатки, монтаж пандусов, ул. Ленина, 7, 14, гп Северо-Енисейский</t>
  </si>
  <si>
    <t>Текущий ремонт тротуаров из брусчатки, гп Северо-Енисейский</t>
  </si>
  <si>
    <t>Монтаж тротуара от ул. Донского, 14А, до ул. Набережная, 1, гп Северо-Енисейский</t>
  </si>
  <si>
    <t>Благоустройство территории места захоронения матроса Бикова в п. Вангаш</t>
  </si>
  <si>
    <t>Охрана и содержание кладбища № 2, ул. Механическая, 7, гп Северо-Енисейский</t>
  </si>
  <si>
    <t>Монтаж евроштакетного ограждения от ул. Ленина,4 до Ленина,10, гп Северо-Енисейский</t>
  </si>
  <si>
    <t>Демонтаж пешеходного ограждения, ул. Донского, 30А, гп Северо-Енисейский, монтаж участков пешеходных ограждений, гп Северо-Енисейский</t>
  </si>
  <si>
    <t>Приобретение, доставка и монтаж въездной стелы в п. Брянка</t>
  </si>
  <si>
    <t>Изготовление и монтаж бетонной лестницы с ограждением от ул. Ленина, 42 до ул. Советская, 2, гп Северо-Енисейский</t>
  </si>
  <si>
    <t>Монтаж перехода через теплотрассу, ул. Крылова, гп Северо-Енисейский</t>
  </si>
  <si>
    <t>Текущий ремонт асфальтобетонного покрытия площади Привокзальной, гп Северо-Енисейский</t>
  </si>
  <si>
    <t>2210080191</t>
  </si>
  <si>
    <t>2210080780</t>
  </si>
  <si>
    <t>2210080781</t>
  </si>
  <si>
    <t>2210080798</t>
  </si>
  <si>
    <t>2210080800</t>
  </si>
  <si>
    <t>2210086171</t>
  </si>
  <si>
    <t>2210086172</t>
  </si>
  <si>
    <t>2210086173</t>
  </si>
  <si>
    <t>2210086174</t>
  </si>
  <si>
    <t>2210087620</t>
  </si>
  <si>
    <t>2210087640</t>
  </si>
  <si>
    <t>2210087650</t>
  </si>
  <si>
    <t>2210087660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</si>
  <si>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 (организация праздничной иллюминации), п. Енашимо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</si>
  <si>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 (организация праздничной иллюминации), п. Новоерудинский</t>
  </si>
  <si>
    <t>2230080194</t>
  </si>
  <si>
    <t>2230080205</t>
  </si>
  <si>
    <t>Отдельное мероприятие 3. «Субсидия на возмещение фактически понесенных затрат, связанных с организацией ритуальных услуг в районе в части оказания услуг по доставке трупов с мест обнаружения в морг гп Северо-Енисейский»</t>
  </si>
  <si>
    <t>Субсидия на возмещение фактически понесенных затрат, связанных с организацией ритуальных услуг в районе в части оказания услуг по доставке трупов с мест обнаружения в морг гп Северо-Енисейский</t>
  </si>
  <si>
    <t>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по министерству финансов Красноярского края в рамках непрограммных расходов отдельных органов исполнительной власти</t>
  </si>
  <si>
    <t>Изготовление информационных материалов по профилактике безнадзорности и правонарушений несовершеннолетних</t>
  </si>
  <si>
    <t>2510080501</t>
  </si>
  <si>
    <t>Субвенции бюджетам муниципальных образований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 в рамках подпрограммы «Повышение качества и доступности социальных услуг» государственной программы Красноярского края «Развитие системы социальной поддержки граждан»</t>
  </si>
  <si>
    <t>Дополнительные меры социальной поддержки для отдельных категорий граждан - неработающим пенсионерам в виде ежемесячных денежных выплат</t>
  </si>
  <si>
    <t>Дополнительные меры социальной поддержки и социальной помощи для отдельных категорий граждан - семьям с новорожденными детьми в виде единовременной денежной выплаты</t>
  </si>
  <si>
    <t>Дополнительные меры социальной поддержки для отдельных категорий граждан - беременным женщинам в виде ежемесячной денежной выплаты</t>
  </si>
  <si>
    <t>Дополнительные меры социальной поддержки для отдельных категорий граждан, обучающихся в образовательных организациях высшего образования и профессиональных образовательных организациях Красноярского края в виде ежемесячной денежной выплаты</t>
  </si>
  <si>
    <t>Дополнительные меры социальной поддержки для отдельных категорий граждан, находящихся в трудной жизненной ситуации в виде единовременной денежной выплаты</t>
  </si>
  <si>
    <t>Дополнительные меры социальной поддержки для отдельных категорий граждан в виде ежемесячной денежной выплаты</t>
  </si>
  <si>
    <t>Дополнительные меры социальной поддержки для отдельных категорий граждан - неработающим пенсионерам в виде единовременной денежной выплаты на приобретение овощей</t>
  </si>
  <si>
    <t>Дополнительные меры социальной поддержки для отдельных категорий граждан к праздничным дням и памятным датам в виде единовременной денежной выплаты</t>
  </si>
  <si>
    <t>Дополнительные меры социальной поддержки для отдельных категорий граждан, удостоенных звания «Почетный гражданин Северо-Енисейского района» в виде компенсации расходов по оплате жилья и коммунальных услуг</t>
  </si>
  <si>
    <t>Дополнительные меры социальной поддержки для отдельных категорий граждан, удостоенных звания «Почетный гражданин Северо-Енисейского района» в виде компенсации стоимости приобретенной путевки на санаторно-курортное лечение</t>
  </si>
  <si>
    <t>Дополнительные меры социальной поддержки для отдельных категорий граждан, удостоенных звания «Почетный гражданин Северо-Енисейского района» в виде компенсации стоимости проезда к месту санаторно-курортного лечения и обратно</t>
  </si>
  <si>
    <t>Дополнительные меры социальной поддержки для отдельных категорий граждан - вдовам (вдовцам) лиц, удостоенных звания «Почетный гражданин Северо-Енисейского района» в виде компенсации расходов по оплате жилья и коммунальных услуг</t>
  </si>
  <si>
    <t>Дополнительные меры социальной поддержки для отдельных категорий граждан, награжденных знаком отличия Северо-Енисейского района «Ветеран золотодобычи 25 лет» в виде ежемесячной денежной выплаты</t>
  </si>
  <si>
    <t>Дополнительные меры социальной поддержки для отдельных категорий граждан, награжденных знаком отличия Северо-Енисейского района «Ветеран золотодобычи 20 лет» в виде ежемесячной денежной выплаты</t>
  </si>
  <si>
    <t>2530289021</t>
  </si>
  <si>
    <t>2540080744</t>
  </si>
  <si>
    <t>Выплата пенсии за выслугу лет лицам, замещавшим должности муниципальной службы и муниципальные должности на постоянной основе в органах местного самоуправления Северо-Енисейского района</t>
  </si>
  <si>
    <t>Выплата пенсионного обеспечения лица, замещавшего на постоянной основе должность Главы района в соответствии со статьей 21.2 Устава Северо-Енисейского района</t>
  </si>
  <si>
    <t>Отдельное мероприятие «Выплата пенсии за выслугу лет лицам, замещавшим должности муниципальной службы и муниципальные должности на постоянной основе в органах местного самоуправления Северо-Енисейского района»</t>
  </si>
  <si>
    <t>Отдельное мероприятие «Обеспечение воспитанников дошкольных образовательных организаций Северо-Енисейского района, обучающихся общеобразовательных организаций Северо-Енисейского района, детей, не посещающих дошкольные образовательные организации и общеобразовательные организации Северо-Енисейского района, подарками Главы Северо-Енисейского района к Новому году»</t>
  </si>
  <si>
    <t>Расходы на обеспечение воспитанников дошкольных образовательных организаций Северо-Енисейского района, обучающихся общеобразовательных организаций Северо-Енисейского района, детей, не посещающих дошкольные образовательные организации и общеобразовательные организации Северо-Енисейского района, подарками Главы Северо-Енисейского района к Новому году</t>
  </si>
  <si>
    <t>Отдельное мероприятие «Оказание социальной поддержки выпускникам 11-х классов школ Северо-Енисейского района за счет безвозмездных поступлений в бюджет Северо-Енисейского района, средств бюджета Северо-Енисейского района</t>
  </si>
  <si>
    <t>Оказание социальной поддержки выпускникам 11-х классов школ Северо-Енисейского района в 2023 году за счет безвозмездных поступлений в бюджет Северо-Енисейского района от общества с ограниченной ответственностью горно-рудная компания «Амикан»</t>
  </si>
  <si>
    <t>Оказание социальной поддержки выпускникам 11-х классов школ Северо-Енисейского района в 2023 году за счет средств бюджета Северо-Енисейского района</t>
  </si>
  <si>
    <t>2560080788</t>
  </si>
  <si>
    <t>2560080801</t>
  </si>
  <si>
    <t>Отдельное мероприятие «Обеспечение первоклассников образовательных организаций Северо-Енисейского района подарками Главы Северо-Енисейского района ко Дню знаний»</t>
  </si>
  <si>
    <t>Расходы на финансовое обеспечение приобретения для первоклассников образовательных организаций Северо-Енисейского района подарков Главы Северо-Енисейского района ко Дню знаний</t>
  </si>
  <si>
    <t>Отдельное мероприятие «Дополнительные меры социальной поддержки граждан, заключивших контракт и направляемых для участия в специальной военной операции на территориях Донецкой Народной Республики, Луганской Народной республики и Украины»</t>
  </si>
  <si>
    <t>2580000000</t>
  </si>
  <si>
    <t>Дополнительные меры социальной поддержки граждан, заключивших контракт и направляемых для участия в специальной военной операции на территориях Донецкой Народной Республики, Луганской Народной Республики и Украины» (единовременная выплата)</t>
  </si>
  <si>
    <t>Дополнительные меры социальной поддержки граждан, заключивших контракт и направляемых для участия в специальной военной операции на территориях Донецкой Народной Республики, Луганской Народной Республики и Украины» (ежемесячная выплата)</t>
  </si>
  <si>
    <t>2580080753</t>
  </si>
  <si>
    <t>2580080754</t>
  </si>
  <si>
    <t>Подпрограмма 1. «Создание условий для привлечения квалифицированных специалистов дефицитных должностей для учреждений социальной сферы и муниципальных предприятий Северо-Енисейского района»</t>
  </si>
  <si>
    <t>Оказание социальной поддержки приглашенным и трудоустроенным специалистам, обладающих специальностями, являющимися дефицитными для учреждений социальной сферы Северо-Енисейского района</t>
  </si>
  <si>
    <t>за 1 полугодие 2023 года</t>
  </si>
  <si>
    <t>Оценка реализации программы по итогам 1 полугодия   2023 года  (%)</t>
  </si>
  <si>
    <t>Остаток ассигнований по программе, всего на 2023 год (тыс.руб.)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</si>
</sst>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0.000;[Red]0.000"/>
    <numFmt numFmtId="165" formatCode="?"/>
  </numFmts>
  <fonts count="24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8"/>
      <name val="Arial Cyr"/>
    </font>
    <font>
      <sz val="11"/>
      <color theme="1"/>
      <name val="Calibri"/>
      <family val="2"/>
      <charset val="204"/>
      <scheme val="minor"/>
    </font>
    <font>
      <b/>
      <u/>
      <sz val="12"/>
      <name val="Times New Roman"/>
      <family val="1"/>
      <charset val="204"/>
    </font>
    <font>
      <sz val="12"/>
      <name val="Arial Cy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21" fillId="0" borderId="0" applyFont="0" applyFill="0" applyBorder="0" applyAlignment="0" applyProtection="0"/>
  </cellStyleXfs>
  <cellXfs count="216">
    <xf numFmtId="0" fontId="0" fillId="0" borderId="0" xfId="0"/>
    <xf numFmtId="0" fontId="2" fillId="0" borderId="1" xfId="0" applyFont="1" applyFill="1" applyBorder="1" applyAlignment="1">
      <alignment horizontal="center" vertical="top" wrapText="1"/>
    </xf>
    <xf numFmtId="0" fontId="3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left" vertical="center" wrapText="1"/>
    </xf>
    <xf numFmtId="4" fontId="12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4" fontId="5" fillId="2" borderId="1" xfId="0" applyNumberFormat="1" applyFont="1" applyFill="1" applyBorder="1" applyAlignment="1">
      <alignment horizontal="left" vertical="center" wrapText="1" shrinkToFit="1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 applyProtection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left" vertical="center" wrapText="1" shrinkToFi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4" fontId="2" fillId="4" borderId="1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 applyProtection="1">
      <alignment horizontal="center" vertical="center" wrapText="1"/>
    </xf>
    <xf numFmtId="4" fontId="12" fillId="0" borderId="1" xfId="0" applyNumberFormat="1" applyFont="1" applyFill="1" applyBorder="1" applyAlignment="1">
      <alignment horizontal="left" vertical="center" wrapText="1" shrinkToFit="1"/>
    </xf>
    <xf numFmtId="4" fontId="15" fillId="0" borderId="1" xfId="0" applyNumberFormat="1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horizontal="left" vertical="center" wrapText="1" shrinkToFit="1"/>
    </xf>
    <xf numFmtId="4" fontId="0" fillId="0" borderId="1" xfId="0" applyNumberFormat="1" applyFill="1" applyBorder="1" applyAlignment="1">
      <alignment vertical="center" wrapText="1"/>
    </xf>
    <xf numFmtId="4" fontId="17" fillId="0" borderId="1" xfId="0" applyNumberFormat="1" applyFont="1" applyFill="1" applyBorder="1" applyAlignment="1">
      <alignment horizontal="right" vertical="center" wrapText="1"/>
    </xf>
    <xf numFmtId="4" fontId="0" fillId="0" borderId="1" xfId="0" applyNumberFormat="1" applyFill="1" applyBorder="1" applyAlignment="1">
      <alignment horizontal="right" vertical="center" wrapText="1"/>
    </xf>
    <xf numFmtId="4" fontId="5" fillId="2" borderId="1" xfId="0" applyNumberFormat="1" applyFont="1" applyFill="1" applyBorder="1" applyAlignment="1">
      <alignment horizontal="left" vertical="center" wrapText="1"/>
    </xf>
    <xf numFmtId="4" fontId="8" fillId="2" borderId="1" xfId="0" applyNumberFormat="1" applyFont="1" applyFill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4" fontId="8" fillId="2" borderId="1" xfId="0" applyNumberFormat="1" applyFont="1" applyFill="1" applyBorder="1" applyAlignment="1">
      <alignment horizontal="right"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Border="1" applyAlignment="1">
      <alignment vertical="center" wrapText="1"/>
    </xf>
    <xf numFmtId="4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horizontal="right" vertical="center" wrapText="1"/>
    </xf>
    <xf numFmtId="4" fontId="16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/>
    </xf>
    <xf numFmtId="4" fontId="8" fillId="2" borderId="1" xfId="0" applyNumberFormat="1" applyFont="1" applyFill="1" applyBorder="1" applyAlignment="1">
      <alignment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 applyProtection="1">
      <alignment horizontal="center" vertical="center" wrapText="1"/>
    </xf>
    <xf numFmtId="3" fontId="2" fillId="4" borderId="1" xfId="0" applyNumberFormat="1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left" vertical="center" wrapText="1"/>
    </xf>
    <xf numFmtId="49" fontId="2" fillId="4" borderId="1" xfId="0" applyNumberFormat="1" applyFont="1" applyFill="1" applyBorder="1" applyAlignment="1" applyProtection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165" fontId="2" fillId="0" borderId="1" xfId="0" applyNumberFormat="1" applyFont="1" applyBorder="1" applyAlignment="1" applyProtection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4" fontId="2" fillId="0" borderId="1" xfId="0" applyNumberFormat="1" applyFont="1" applyBorder="1" applyAlignment="1" applyProtection="1">
      <alignment horizontal="right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 applyProtection="1">
      <alignment horizontal="center" vertical="center" wrapText="1"/>
    </xf>
    <xf numFmtId="1" fontId="2" fillId="0" borderId="1" xfId="0" applyNumberFormat="1" applyFont="1" applyBorder="1" applyAlignment="1" applyProtection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/>
    <xf numFmtId="2" fontId="1" fillId="0" borderId="1" xfId="0" applyNumberFormat="1" applyFont="1" applyFill="1" applyBorder="1"/>
    <xf numFmtId="0" fontId="0" fillId="0" borderId="1" xfId="0" applyFill="1" applyBorder="1"/>
    <xf numFmtId="0" fontId="4" fillId="0" borderId="1" xfId="0" applyNumberFormat="1" applyFont="1" applyFill="1" applyBorder="1" applyAlignment="1">
      <alignment horizontal="center"/>
    </xf>
    <xf numFmtId="0" fontId="11" fillId="0" borderId="1" xfId="0" applyFont="1" applyFill="1" applyBorder="1"/>
    <xf numFmtId="0" fontId="0" fillId="3" borderId="1" xfId="0" applyFill="1" applyBorder="1"/>
    <xf numFmtId="0" fontId="0" fillId="2" borderId="1" xfId="0" applyFill="1" applyBorder="1"/>
    <xf numFmtId="0" fontId="0" fillId="4" borderId="1" xfId="0" applyFill="1" applyBorder="1"/>
    <xf numFmtId="0" fontId="14" fillId="0" borderId="1" xfId="0" applyFont="1" applyFill="1" applyBorder="1"/>
    <xf numFmtId="164" fontId="0" fillId="2" borderId="1" xfId="0" applyNumberFormat="1" applyFill="1" applyBorder="1"/>
    <xf numFmtId="164" fontId="0" fillId="0" borderId="1" xfId="0" applyNumberFormat="1" applyFill="1" applyBorder="1"/>
    <xf numFmtId="164" fontId="0" fillId="3" borderId="1" xfId="0" applyNumberFormat="1" applyFill="1" applyBorder="1"/>
    <xf numFmtId="164" fontId="11" fillId="0" borderId="1" xfId="0" applyNumberFormat="1" applyFont="1" applyFill="1" applyBorder="1"/>
    <xf numFmtId="0" fontId="13" fillId="2" borderId="1" xfId="0" applyFont="1" applyFill="1" applyBorder="1"/>
    <xf numFmtId="0" fontId="7" fillId="0" borderId="1" xfId="0" applyFont="1" applyFill="1" applyBorder="1"/>
    <xf numFmtId="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/>
    <xf numFmtId="2" fontId="0" fillId="0" borderId="1" xfId="0" applyNumberFormat="1" applyFill="1" applyBorder="1"/>
    <xf numFmtId="0" fontId="2" fillId="0" borderId="1" xfId="0" applyNumberFormat="1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right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 applyProtection="1">
      <alignment horizontal="right" vertical="center" wrapText="1"/>
    </xf>
    <xf numFmtId="2" fontId="1" fillId="4" borderId="1" xfId="0" applyNumberFormat="1" applyFont="1" applyFill="1" applyBorder="1"/>
    <xf numFmtId="1" fontId="2" fillId="4" borderId="1" xfId="0" applyNumberFormat="1" applyFont="1" applyFill="1" applyBorder="1" applyAlignment="1">
      <alignment horizontal="center" vertical="top" wrapText="1"/>
    </xf>
    <xf numFmtId="4" fontId="3" fillId="4" borderId="1" xfId="0" applyNumberFormat="1" applyFont="1" applyFill="1" applyBorder="1" applyAlignment="1">
      <alignment horizontal="right" vertical="center" wrapText="1"/>
    </xf>
    <xf numFmtId="4" fontId="17" fillId="4" borderId="1" xfId="0" applyNumberFormat="1" applyFont="1" applyFill="1" applyBorder="1" applyAlignment="1">
      <alignment horizontal="right" vertical="center" wrapText="1"/>
    </xf>
    <xf numFmtId="4" fontId="9" fillId="4" borderId="1" xfId="0" applyNumberFormat="1" applyFont="1" applyFill="1" applyBorder="1" applyAlignment="1">
      <alignment horizontal="right" vertical="center" wrapText="1"/>
    </xf>
    <xf numFmtId="4" fontId="0" fillId="4" borderId="1" xfId="0" applyNumberFormat="1" applyFill="1" applyBorder="1" applyAlignment="1">
      <alignment horizontal="right" vertical="center" wrapText="1"/>
    </xf>
    <xf numFmtId="4" fontId="8" fillId="4" borderId="1" xfId="0" applyNumberFormat="1" applyFont="1" applyFill="1" applyBorder="1" applyAlignment="1">
      <alignment horizontal="right" vertical="center" wrapText="1"/>
    </xf>
    <xf numFmtId="4" fontId="7" fillId="4" borderId="1" xfId="0" applyNumberFormat="1" applyFont="1" applyFill="1" applyBorder="1" applyAlignment="1">
      <alignment horizontal="right" vertical="center" wrapText="1"/>
    </xf>
    <xf numFmtId="4" fontId="7" fillId="4" borderId="1" xfId="0" applyNumberFormat="1" applyFont="1" applyFill="1" applyBorder="1" applyAlignment="1">
      <alignment vertical="center" wrapText="1"/>
    </xf>
    <xf numFmtId="2" fontId="0" fillId="4" borderId="1" xfId="0" applyNumberFormat="1" applyFill="1" applyBorder="1" applyAlignment="1">
      <alignment horizontal="center" vertical="center"/>
    </xf>
    <xf numFmtId="2" fontId="0" fillId="4" borderId="1" xfId="0" applyNumberFormat="1" applyFill="1" applyBorder="1"/>
    <xf numFmtId="4" fontId="18" fillId="0" borderId="1" xfId="0" applyNumberFormat="1" applyFont="1" applyFill="1" applyBorder="1" applyAlignment="1">
      <alignment horizontal="right" vertical="center" wrapText="1"/>
    </xf>
    <xf numFmtId="4" fontId="18" fillId="4" borderId="1" xfId="0" applyNumberFormat="1" applyFont="1" applyFill="1" applyBorder="1" applyAlignment="1">
      <alignment horizontal="right" vertical="center" wrapText="1"/>
    </xf>
    <xf numFmtId="4" fontId="18" fillId="0" borderId="1" xfId="0" applyNumberFormat="1" applyFont="1" applyFill="1" applyBorder="1" applyAlignment="1">
      <alignment horizontal="center" vertical="center" wrapText="1"/>
    </xf>
    <xf numFmtId="1" fontId="18" fillId="0" borderId="1" xfId="0" applyNumberFormat="1" applyFont="1" applyFill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 vertical="center" wrapText="1"/>
    </xf>
    <xf numFmtId="4" fontId="18" fillId="0" borderId="1" xfId="0" applyNumberFormat="1" applyFont="1" applyBorder="1" applyAlignment="1">
      <alignment horizontal="right" vertical="center" wrapText="1"/>
    </xf>
    <xf numFmtId="4" fontId="18" fillId="0" borderId="1" xfId="0" applyNumberFormat="1" applyFont="1" applyBorder="1" applyAlignment="1">
      <alignment horizontal="center" vertical="center" wrapText="1"/>
    </xf>
    <xf numFmtId="4" fontId="18" fillId="0" borderId="1" xfId="0" applyNumberFormat="1" applyFont="1" applyBorder="1" applyAlignment="1">
      <alignment vertical="center" wrapText="1"/>
    </xf>
    <xf numFmtId="4" fontId="18" fillId="4" borderId="1" xfId="0" applyNumberFormat="1" applyFont="1" applyFill="1" applyBorder="1" applyAlignment="1">
      <alignment vertical="center" wrapText="1"/>
    </xf>
    <xf numFmtId="4" fontId="18" fillId="0" borderId="1" xfId="0" applyNumberFormat="1" applyFont="1" applyFill="1" applyBorder="1" applyAlignment="1">
      <alignment vertical="center" wrapText="1"/>
    </xf>
    <xf numFmtId="4" fontId="18" fillId="0" borderId="1" xfId="0" applyNumberFormat="1" applyFont="1" applyBorder="1" applyAlignment="1" applyProtection="1">
      <alignment horizontal="center" vertical="center" wrapText="1"/>
    </xf>
    <xf numFmtId="4" fontId="2" fillId="0" borderId="2" xfId="0" applyNumberFormat="1" applyFont="1" applyBorder="1" applyAlignment="1" applyProtection="1">
      <alignment horizontal="right" vertical="center" wrapText="1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left" vertical="center" wrapText="1"/>
    </xf>
    <xf numFmtId="4" fontId="19" fillId="2" borderId="1" xfId="0" applyNumberFormat="1" applyFont="1" applyFill="1" applyBorder="1" applyAlignment="1">
      <alignment vertical="center" wrapText="1"/>
    </xf>
    <xf numFmtId="4" fontId="5" fillId="4" borderId="1" xfId="0" applyNumberFormat="1" applyFont="1" applyFill="1" applyBorder="1" applyAlignment="1">
      <alignment horizontal="left" vertical="center" wrapText="1"/>
    </xf>
    <xf numFmtId="4" fontId="5" fillId="4" borderId="1" xfId="0" applyNumberFormat="1" applyFont="1" applyFill="1" applyBorder="1" applyAlignment="1">
      <alignment vertical="center" wrapText="1"/>
    </xf>
    <xf numFmtId="49" fontId="18" fillId="4" borderId="1" xfId="0" applyNumberFormat="1" applyFont="1" applyFill="1" applyBorder="1" applyAlignment="1" applyProtection="1">
      <alignment horizontal="center" vertical="center" wrapText="1"/>
    </xf>
    <xf numFmtId="0" fontId="0" fillId="0" borderId="3" xfId="0" applyFill="1" applyBorder="1"/>
    <xf numFmtId="0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2" fontId="0" fillId="0" borderId="4" xfId="0" applyNumberFormat="1" applyFill="1" applyBorder="1" applyAlignment="1">
      <alignment horizontal="center" vertical="center"/>
    </xf>
    <xf numFmtId="2" fontId="0" fillId="4" borderId="4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2" fontId="0" fillId="4" borderId="0" xfId="0" applyNumberFormat="1" applyFill="1" applyBorder="1" applyAlignment="1">
      <alignment horizontal="center" vertical="center"/>
    </xf>
    <xf numFmtId="0" fontId="19" fillId="4" borderId="1" xfId="0" applyFont="1" applyFill="1" applyBorder="1"/>
    <xf numFmtId="165" fontId="2" fillId="0" borderId="5" xfId="0" applyNumberFormat="1" applyFont="1" applyBorder="1" applyAlignment="1" applyProtection="1">
      <alignment horizontal="left" vertical="center" wrapText="1"/>
    </xf>
    <xf numFmtId="4" fontId="2" fillId="0" borderId="5" xfId="0" applyNumberFormat="1" applyFont="1" applyBorder="1" applyAlignment="1" applyProtection="1">
      <alignment horizontal="right" vertical="center" wrapText="1"/>
    </xf>
    <xf numFmtId="4" fontId="2" fillId="0" borderId="6" xfId="0" applyNumberFormat="1" applyFont="1" applyBorder="1" applyAlignment="1" applyProtection="1">
      <alignment horizontal="right" vertical="center" wrapText="1"/>
    </xf>
    <xf numFmtId="4" fontId="2" fillId="0" borderId="4" xfId="0" applyNumberFormat="1" applyFont="1" applyFill="1" applyBorder="1" applyAlignment="1">
      <alignment horizontal="right" vertical="center" wrapText="1"/>
    </xf>
    <xf numFmtId="4" fontId="2" fillId="4" borderId="4" xfId="0" applyNumberFormat="1" applyFont="1" applyFill="1" applyBorder="1" applyAlignment="1">
      <alignment horizontal="right" vertical="center" wrapText="1"/>
    </xf>
    <xf numFmtId="165" fontId="5" fillId="2" borderId="1" xfId="0" applyNumberFormat="1" applyFont="1" applyFill="1" applyBorder="1" applyAlignment="1" applyProtection="1">
      <alignment horizontal="left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49" fontId="5" fillId="2" borderId="7" xfId="0" applyNumberFormat="1" applyFont="1" applyFill="1" applyBorder="1" applyAlignment="1" applyProtection="1">
      <alignment horizontal="left" vertical="center" wrapText="1"/>
    </xf>
    <xf numFmtId="49" fontId="5" fillId="2" borderId="8" xfId="0" applyNumberFormat="1" applyFont="1" applyFill="1" applyBorder="1" applyAlignment="1" applyProtection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 applyProtection="1">
      <alignment horizontal="left" vertical="center" wrapText="1"/>
    </xf>
    <xf numFmtId="4" fontId="5" fillId="2" borderId="4" xfId="0" applyNumberFormat="1" applyFont="1" applyFill="1" applyBorder="1" applyAlignment="1">
      <alignment horizontal="right" vertical="center" wrapText="1"/>
    </xf>
    <xf numFmtId="4" fontId="2" fillId="2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/>
    <xf numFmtId="0" fontId="1" fillId="0" borderId="0" xfId="0" applyFont="1" applyFill="1" applyBorder="1"/>
    <xf numFmtId="2" fontId="1" fillId="0" borderId="0" xfId="0" applyNumberFormat="1" applyFont="1" applyFill="1" applyBorder="1"/>
    <xf numFmtId="0" fontId="7" fillId="0" borderId="1" xfId="0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 applyProtection="1">
      <alignment horizontal="center" vertical="center" wrapText="1"/>
    </xf>
    <xf numFmtId="4" fontId="7" fillId="4" borderId="1" xfId="0" applyNumberFormat="1" applyFont="1" applyFill="1" applyBorder="1" applyAlignment="1">
      <alignment horizontal="right" vertical="center"/>
    </xf>
    <xf numFmtId="0" fontId="2" fillId="4" borderId="1" xfId="0" applyNumberFormat="1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 applyProtection="1">
      <alignment horizontal="right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4" fontId="2" fillId="0" borderId="10" xfId="0" applyNumberFormat="1" applyFont="1" applyFill="1" applyBorder="1" applyAlignment="1">
      <alignment horizontal="right" vertical="center" wrapText="1"/>
    </xf>
    <xf numFmtId="4" fontId="2" fillId="4" borderId="10" xfId="0" applyNumberFormat="1" applyFont="1" applyFill="1" applyBorder="1" applyAlignment="1">
      <alignment horizontal="right" vertical="center" wrapText="1"/>
    </xf>
    <xf numFmtId="4" fontId="5" fillId="2" borderId="10" xfId="0" applyNumberFormat="1" applyFont="1" applyFill="1" applyBorder="1" applyAlignment="1">
      <alignment horizontal="right" vertical="center" wrapText="1"/>
    </xf>
    <xf numFmtId="49" fontId="20" fillId="0" borderId="6" xfId="0" applyNumberFormat="1" applyFont="1" applyBorder="1" applyAlignment="1" applyProtection="1">
      <alignment horizontal="left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3" fontId="5" fillId="2" borderId="1" xfId="1" applyFont="1" applyFill="1" applyBorder="1" applyAlignment="1" applyProtection="1">
      <alignment horizontal="center" vertical="center" wrapText="1"/>
    </xf>
    <xf numFmtId="49" fontId="2" fillId="4" borderId="1" xfId="0" applyNumberFormat="1" applyFont="1" applyFill="1" applyBorder="1" applyAlignment="1" applyProtection="1">
      <alignment horizontal="left" vertical="center" wrapText="1"/>
    </xf>
    <xf numFmtId="49" fontId="7" fillId="2" borderId="11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 applyProtection="1">
      <alignment horizontal="center" vertical="center" wrapText="1"/>
    </xf>
    <xf numFmtId="4" fontId="5" fillId="2" borderId="11" xfId="0" applyNumberFormat="1" applyFont="1" applyFill="1" applyBorder="1" applyAlignment="1" applyProtection="1">
      <alignment horizontal="right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4" fontId="18" fillId="0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4" fontId="9" fillId="4" borderId="1" xfId="0" applyNumberFormat="1" applyFont="1" applyFill="1" applyBorder="1" applyAlignment="1">
      <alignment horizontal="left" vertical="center" wrapText="1"/>
    </xf>
    <xf numFmtId="4" fontId="9" fillId="4" borderId="2" xfId="0" applyNumberFormat="1" applyFont="1" applyFill="1" applyBorder="1" applyAlignment="1">
      <alignment horizontal="left" vertical="center" wrapText="1"/>
    </xf>
    <xf numFmtId="4" fontId="9" fillId="4" borderId="10" xfId="0" applyNumberFormat="1" applyFont="1" applyFill="1" applyBorder="1" applyAlignment="1">
      <alignment horizontal="left" vertical="center" wrapText="1"/>
    </xf>
    <xf numFmtId="4" fontId="8" fillId="4" borderId="1" xfId="0" applyNumberFormat="1" applyFont="1" applyFill="1" applyBorder="1" applyAlignment="1">
      <alignment horizontal="center" vertical="center" wrapText="1"/>
    </xf>
    <xf numFmtId="4" fontId="8" fillId="4" borderId="10" xfId="0" applyNumberFormat="1" applyFont="1" applyFill="1" applyBorder="1" applyAlignment="1">
      <alignment horizontal="center" vertical="center" wrapText="1"/>
    </xf>
    <xf numFmtId="49" fontId="5" fillId="4" borderId="8" xfId="0" applyNumberFormat="1" applyFont="1" applyFill="1" applyBorder="1" applyAlignment="1" applyProtection="1">
      <alignment horizontal="center" vertical="center" wrapText="1"/>
    </xf>
    <xf numFmtId="4" fontId="5" fillId="2" borderId="4" xfId="0" applyNumberFormat="1" applyFont="1" applyFill="1" applyBorder="1" applyAlignment="1" applyProtection="1">
      <alignment horizontal="right" vertical="center" wrapText="1"/>
    </xf>
    <xf numFmtId="4" fontId="23" fillId="0" borderId="1" xfId="0" applyNumberFormat="1" applyFont="1" applyBorder="1" applyAlignment="1" applyProtection="1">
      <alignment horizontal="right" vertical="center" wrapText="1"/>
    </xf>
    <xf numFmtId="4" fontId="5" fillId="3" borderId="1" xfId="0" applyNumberFormat="1" applyFont="1" applyFill="1" applyBorder="1" applyAlignment="1">
      <alignment horizontal="left" vertical="center" wrapText="1"/>
    </xf>
    <xf numFmtId="2" fontId="1" fillId="0" borderId="0" xfId="0" applyNumberFormat="1" applyFont="1" applyFill="1" applyBorder="1" applyAlignment="1">
      <alignment vertical="top" wrapText="1"/>
    </xf>
    <xf numFmtId="4" fontId="3" fillId="3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6" fillId="0" borderId="4" xfId="0" applyFont="1" applyFill="1" applyBorder="1" applyAlignment="1">
      <alignment horizontal="center"/>
    </xf>
    <xf numFmtId="0" fontId="6" fillId="0" borderId="4" xfId="0" applyFont="1" applyFill="1" applyBorder="1" applyAlignment="1"/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left" vertical="center" wrapText="1" shrinkToFit="1"/>
    </xf>
    <xf numFmtId="4" fontId="0" fillId="3" borderId="1" xfId="0" applyNumberFormat="1" applyFill="1" applyBorder="1" applyAlignment="1">
      <alignment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left" vertical="center" wrapText="1"/>
    </xf>
    <xf numFmtId="4" fontId="9" fillId="3" borderId="1" xfId="0" applyNumberFormat="1" applyFont="1" applyFill="1" applyBorder="1" applyAlignment="1">
      <alignment horizontal="left" vertical="center" wrapText="1"/>
    </xf>
    <xf numFmtId="4" fontId="0" fillId="3" borderId="1" xfId="0" applyNumberFormat="1" applyFill="1" applyBorder="1" applyAlignment="1">
      <alignment horizontal="left" vertical="center" wrapText="1"/>
    </xf>
    <xf numFmtId="4" fontId="10" fillId="3" borderId="1" xfId="0" applyNumberFormat="1" applyFont="1" applyFill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00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839"/>
  <sheetViews>
    <sheetView tabSelected="1" view="pageBreakPreview" zoomScale="71" zoomScaleNormal="75" zoomScaleSheetLayoutView="71" zoomScalePageLayoutView="66" workbookViewId="0">
      <selection activeCell="D6" sqref="D6:D9"/>
    </sheetView>
  </sheetViews>
  <sheetFormatPr defaultColWidth="9.140625" defaultRowHeight="15"/>
  <cols>
    <col min="1" max="1" width="73.28515625" style="100" customWidth="1"/>
    <col min="2" max="2" width="16.28515625" style="84" customWidth="1"/>
    <col min="3" max="3" width="18.85546875" style="84" customWidth="1"/>
    <col min="4" max="4" width="20.140625" style="101" customWidth="1"/>
    <col min="5" max="5" width="21.140625" style="101" customWidth="1"/>
    <col min="6" max="6" width="20" style="117" customWidth="1"/>
    <col min="7" max="7" width="19.28515625" style="101" customWidth="1"/>
    <col min="8" max="8" width="22.7109375" style="101" customWidth="1"/>
    <col min="9" max="9" width="21.140625" style="101" customWidth="1"/>
    <col min="10" max="10" width="17.28515625" style="84" customWidth="1"/>
    <col min="11" max="11" width="15.85546875" style="84" customWidth="1"/>
    <col min="12" max="13" width="14.5703125" style="84" customWidth="1"/>
    <col min="14" max="16384" width="9.140625" style="84"/>
  </cols>
  <sheetData>
    <row r="1" spans="1:13">
      <c r="A1" s="166"/>
      <c r="B1" s="167"/>
      <c r="C1" s="167"/>
      <c r="D1" s="168"/>
      <c r="E1" s="168"/>
      <c r="F1" s="198" t="s">
        <v>439</v>
      </c>
      <c r="G1" s="198"/>
      <c r="H1" s="198"/>
      <c r="I1" s="198"/>
      <c r="J1" s="138"/>
    </row>
    <row r="2" spans="1:13" ht="41.25" customHeight="1">
      <c r="A2" s="166"/>
      <c r="B2" s="167"/>
      <c r="C2" s="167"/>
      <c r="D2" s="168"/>
      <c r="E2" s="168"/>
      <c r="F2" s="198"/>
      <c r="G2" s="198"/>
      <c r="H2" s="198"/>
      <c r="I2" s="198"/>
      <c r="J2" s="138"/>
    </row>
    <row r="3" spans="1:13" ht="18.75">
      <c r="A3" s="200" t="s">
        <v>3</v>
      </c>
      <c r="B3" s="201"/>
      <c r="C3" s="201"/>
      <c r="D3" s="201"/>
      <c r="E3" s="201"/>
      <c r="F3" s="201"/>
      <c r="G3" s="201"/>
      <c r="H3" s="201"/>
      <c r="I3" s="201"/>
      <c r="J3" s="138"/>
    </row>
    <row r="4" spans="1:13" ht="31.5" customHeight="1">
      <c r="A4" s="202" t="s">
        <v>788</v>
      </c>
      <c r="B4" s="203"/>
      <c r="C4" s="203"/>
      <c r="D4" s="203"/>
      <c r="E4" s="203"/>
      <c r="F4" s="203"/>
      <c r="G4" s="203"/>
      <c r="H4" s="203"/>
      <c r="I4" s="203"/>
    </row>
    <row r="5" spans="1:13">
      <c r="A5" s="85"/>
      <c r="B5" s="82"/>
      <c r="C5" s="82"/>
      <c r="D5" s="83"/>
      <c r="E5" s="83"/>
      <c r="F5" s="107"/>
      <c r="G5" s="83"/>
      <c r="H5" s="83"/>
      <c r="I5" s="83"/>
    </row>
    <row r="6" spans="1:13">
      <c r="A6" s="205" t="s">
        <v>39</v>
      </c>
      <c r="B6" s="206" t="s">
        <v>9</v>
      </c>
      <c r="C6" s="206" t="s">
        <v>10</v>
      </c>
      <c r="D6" s="204" t="s">
        <v>789</v>
      </c>
      <c r="E6" s="204" t="s">
        <v>1090</v>
      </c>
      <c r="F6" s="204"/>
      <c r="G6" s="204"/>
      <c r="H6" s="204" t="s">
        <v>1092</v>
      </c>
      <c r="I6" s="204" t="s">
        <v>1091</v>
      </c>
    </row>
    <row r="7" spans="1:13">
      <c r="A7" s="205"/>
      <c r="B7" s="206"/>
      <c r="C7" s="206"/>
      <c r="D7" s="204"/>
      <c r="E7" s="204"/>
      <c r="F7" s="204"/>
      <c r="G7" s="204"/>
      <c r="H7" s="204"/>
      <c r="I7" s="204"/>
    </row>
    <row r="8" spans="1:13">
      <c r="A8" s="205"/>
      <c r="B8" s="206"/>
      <c r="C8" s="206"/>
      <c r="D8" s="204"/>
      <c r="E8" s="204" t="s">
        <v>384</v>
      </c>
      <c r="F8" s="207" t="s">
        <v>385</v>
      </c>
      <c r="G8" s="204" t="s">
        <v>386</v>
      </c>
      <c r="H8" s="204"/>
      <c r="I8" s="204"/>
    </row>
    <row r="9" spans="1:13" ht="55.5" customHeight="1">
      <c r="A9" s="205"/>
      <c r="B9" s="206"/>
      <c r="C9" s="206"/>
      <c r="D9" s="204"/>
      <c r="E9" s="204"/>
      <c r="F9" s="207"/>
      <c r="G9" s="204"/>
      <c r="H9" s="204"/>
      <c r="I9" s="204"/>
    </row>
    <row r="10" spans="1:13" ht="30" customHeight="1">
      <c r="A10" s="5">
        <v>1</v>
      </c>
      <c r="B10" s="1">
        <v>2</v>
      </c>
      <c r="C10" s="1">
        <v>3</v>
      </c>
      <c r="D10" s="4">
        <v>4</v>
      </c>
      <c r="E10" s="4">
        <v>5</v>
      </c>
      <c r="F10" s="108">
        <v>6</v>
      </c>
      <c r="G10" s="3" t="s">
        <v>323</v>
      </c>
      <c r="H10" s="3" t="s">
        <v>324</v>
      </c>
      <c r="I10" s="3" t="s">
        <v>348</v>
      </c>
    </row>
    <row r="11" spans="1:13" s="86" customFormat="1" ht="31.5" customHeight="1">
      <c r="A11" s="2" t="s">
        <v>4</v>
      </c>
      <c r="B11" s="2" t="s">
        <v>2</v>
      </c>
      <c r="C11" s="2" t="s">
        <v>2</v>
      </c>
      <c r="D11" s="14">
        <f>D13+D120+D172+D202+D251+D355+D419+D443+D472+D533+D552+D570+D621+D693+D167</f>
        <v>3163967.1826400002</v>
      </c>
      <c r="E11" s="14">
        <f>E13+E120+E172+E202+E251+E355+E419+E443+E472+E533+E552+E570+E621+E693+E167</f>
        <v>1475287.9433899999</v>
      </c>
      <c r="F11" s="14">
        <f>F13+F120+F172+F202+F251+F355+F419+F443+F472+F533+F552+F570+F621+F693+F167</f>
        <v>1475287.9433899999</v>
      </c>
      <c r="G11" s="14">
        <f>E11-F11</f>
        <v>0</v>
      </c>
      <c r="H11" s="13">
        <f>D11-F11</f>
        <v>1688679.2392500003</v>
      </c>
      <c r="I11" s="13">
        <f>F11/D11*100</f>
        <v>46.627789045492754</v>
      </c>
    </row>
    <row r="12" spans="1:13" s="87" customFormat="1" ht="41.25" customHeight="1">
      <c r="A12" s="210" t="s">
        <v>48</v>
      </c>
      <c r="B12" s="211"/>
      <c r="C12" s="211"/>
      <c r="D12" s="211"/>
      <c r="E12" s="211"/>
      <c r="F12" s="211"/>
      <c r="G12" s="211"/>
      <c r="H12" s="211"/>
      <c r="I12" s="211"/>
    </row>
    <row r="13" spans="1:13" s="86" customFormat="1" ht="30.75" customHeight="1">
      <c r="A13" s="8" t="s">
        <v>1</v>
      </c>
      <c r="B13" s="9"/>
      <c r="C13" s="128" t="s">
        <v>119</v>
      </c>
      <c r="D13" s="118">
        <f>D15+D28+D33+D62+D96</f>
        <v>868200.23650999996</v>
      </c>
      <c r="E13" s="118">
        <f>E15+E28+E33+E62+E96</f>
        <v>417228.64170000004</v>
      </c>
      <c r="F13" s="119">
        <f>F15+F28+F33+F62+F96</f>
        <v>417228.64170000004</v>
      </c>
      <c r="G13" s="118">
        <f>G15+G28+G33+G62+G96</f>
        <v>0</v>
      </c>
      <c r="H13" s="120">
        <f t="shared" ref="H13:H25" si="0">D13-F13</f>
        <v>450971.59480999992</v>
      </c>
      <c r="I13" s="120">
        <f>F13/D13*100</f>
        <v>48.056729790489342</v>
      </c>
    </row>
    <row r="14" spans="1:13" ht="33" customHeight="1">
      <c r="A14" s="11" t="s">
        <v>5</v>
      </c>
      <c r="B14" s="12"/>
      <c r="C14" s="12"/>
      <c r="D14" s="13"/>
      <c r="E14" s="13"/>
      <c r="F14" s="103"/>
      <c r="G14" s="14"/>
      <c r="H14" s="13"/>
      <c r="I14" s="13"/>
    </row>
    <row r="15" spans="1:13" s="88" customFormat="1" ht="39" customHeight="1">
      <c r="A15" s="15" t="s">
        <v>6</v>
      </c>
      <c r="B15" s="16"/>
      <c r="C15" s="17" t="s">
        <v>118</v>
      </c>
      <c r="D15" s="18">
        <f>SUM(D16:D21)</f>
        <v>20994.998930000002</v>
      </c>
      <c r="E15" s="18">
        <f>SUM(E16:E21)</f>
        <v>2683.9132299999997</v>
      </c>
      <c r="F15" s="18">
        <f>SUM(F16:F21)</f>
        <v>2683.9132299999997</v>
      </c>
      <c r="G15" s="18">
        <f>E15-F15</f>
        <v>0</v>
      </c>
      <c r="H15" s="16">
        <f t="shared" ref="H15" si="1">D15-F15</f>
        <v>18311.085700000003</v>
      </c>
      <c r="I15" s="16">
        <f t="shared" ref="I13:I25" si="2">F15/D15*100</f>
        <v>12.783583552199779</v>
      </c>
    </row>
    <row r="16" spans="1:13" s="89" customFormat="1" ht="29.25" customHeight="1">
      <c r="A16" s="67" t="s">
        <v>325</v>
      </c>
      <c r="B16" s="59" t="s">
        <v>12</v>
      </c>
      <c r="C16" s="59" t="s">
        <v>117</v>
      </c>
      <c r="D16" s="72">
        <v>14448.134169999999</v>
      </c>
      <c r="E16" s="72">
        <v>2163.8700199999998</v>
      </c>
      <c r="F16" s="72">
        <v>2163.8700199999998</v>
      </c>
      <c r="G16" s="22">
        <f t="shared" ref="G16:G21" si="3">E16-F16</f>
        <v>0</v>
      </c>
      <c r="H16" s="69">
        <f t="shared" si="0"/>
        <v>12284.264149999999</v>
      </c>
      <c r="I16" s="69">
        <f>F16/D16*100</f>
        <v>14.976812884898619</v>
      </c>
      <c r="M16" s="147"/>
    </row>
    <row r="17" spans="1:9" s="89" customFormat="1" ht="44.25" customHeight="1">
      <c r="A17" s="67" t="s">
        <v>310</v>
      </c>
      <c r="B17" s="59" t="s">
        <v>17</v>
      </c>
      <c r="C17" s="59" t="s">
        <v>349</v>
      </c>
      <c r="D17" s="72">
        <v>100</v>
      </c>
      <c r="E17" s="72">
        <v>50</v>
      </c>
      <c r="F17" s="72">
        <v>50</v>
      </c>
      <c r="G17" s="22">
        <f t="shared" si="3"/>
        <v>0</v>
      </c>
      <c r="H17" s="69">
        <f t="shared" si="0"/>
        <v>50</v>
      </c>
      <c r="I17" s="69">
        <f>F17/D17*100</f>
        <v>50</v>
      </c>
    </row>
    <row r="18" spans="1:9" s="89" customFormat="1" ht="44.25" customHeight="1">
      <c r="A18" s="67" t="s">
        <v>503</v>
      </c>
      <c r="B18" s="77">
        <v>441</v>
      </c>
      <c r="C18" s="59" t="s">
        <v>326</v>
      </c>
      <c r="D18" s="72">
        <v>200</v>
      </c>
      <c r="E18" s="72">
        <v>45.701639999999998</v>
      </c>
      <c r="F18" s="72">
        <v>45.701639999999998</v>
      </c>
      <c r="G18" s="22">
        <f t="shared" si="3"/>
        <v>0</v>
      </c>
      <c r="H18" s="69">
        <f t="shared" si="0"/>
        <v>154.29836</v>
      </c>
      <c r="I18" s="69">
        <f>F18/D18*100</f>
        <v>22.850819999999999</v>
      </c>
    </row>
    <row r="19" spans="1:9" s="89" customFormat="1" ht="81" customHeight="1">
      <c r="A19" s="70" t="s">
        <v>630</v>
      </c>
      <c r="B19" s="59" t="s">
        <v>12</v>
      </c>
      <c r="C19" s="59" t="s">
        <v>631</v>
      </c>
      <c r="D19" s="72">
        <v>424.34156999999999</v>
      </c>
      <c r="E19" s="72">
        <v>424.34156999999999</v>
      </c>
      <c r="F19" s="72">
        <v>424.34156999999999</v>
      </c>
      <c r="G19" s="22">
        <f t="shared" si="3"/>
        <v>0</v>
      </c>
      <c r="H19" s="69">
        <f t="shared" si="0"/>
        <v>0</v>
      </c>
      <c r="I19" s="69">
        <f>F19/D19*100</f>
        <v>100</v>
      </c>
    </row>
    <row r="20" spans="1:9" ht="81" customHeight="1">
      <c r="A20" s="67" t="s">
        <v>791</v>
      </c>
      <c r="B20" s="131" t="s">
        <v>12</v>
      </c>
      <c r="C20" s="59" t="s">
        <v>632</v>
      </c>
      <c r="D20" s="72">
        <v>2322.5231899999999</v>
      </c>
      <c r="E20" s="72">
        <v>0</v>
      </c>
      <c r="F20" s="72">
        <v>0</v>
      </c>
      <c r="G20" s="22">
        <f t="shared" si="3"/>
        <v>0</v>
      </c>
      <c r="H20" s="69">
        <f t="shared" si="0"/>
        <v>2322.5231899999999</v>
      </c>
      <c r="I20" s="69">
        <f>F20/D20*100</f>
        <v>0</v>
      </c>
    </row>
    <row r="21" spans="1:9" ht="75" customHeight="1">
      <c r="A21" s="67" t="s">
        <v>792</v>
      </c>
      <c r="B21" s="131" t="s">
        <v>12</v>
      </c>
      <c r="C21" s="59" t="s">
        <v>790</v>
      </c>
      <c r="D21" s="72">
        <v>3500</v>
      </c>
      <c r="E21" s="72">
        <v>0</v>
      </c>
      <c r="F21" s="72">
        <v>0</v>
      </c>
      <c r="G21" s="22">
        <f t="shared" si="3"/>
        <v>0</v>
      </c>
      <c r="H21" s="55">
        <f t="shared" si="0"/>
        <v>3500</v>
      </c>
      <c r="I21" s="55">
        <f t="shared" si="2"/>
        <v>0</v>
      </c>
    </row>
    <row r="22" spans="1:9" ht="33.75" hidden="1">
      <c r="A22" s="178" t="s">
        <v>504</v>
      </c>
      <c r="B22" s="179" t="s">
        <v>440</v>
      </c>
      <c r="C22" s="180" t="s">
        <v>116</v>
      </c>
      <c r="D22" s="150"/>
      <c r="E22" s="151"/>
      <c r="F22" s="152">
        <v>0</v>
      </c>
      <c r="G22" s="21">
        <f t="shared" ref="G22:G25" si="4">E22-F22</f>
        <v>0</v>
      </c>
      <c r="H22" s="20">
        <f t="shared" si="0"/>
        <v>0</v>
      </c>
      <c r="I22" s="20" t="e">
        <f t="shared" si="2"/>
        <v>#DIV/0!</v>
      </c>
    </row>
    <row r="23" spans="1:9" ht="94.5" hidden="1">
      <c r="A23" s="148" t="s">
        <v>376</v>
      </c>
      <c r="B23" s="131" t="s">
        <v>441</v>
      </c>
      <c r="C23" s="59" t="s">
        <v>115</v>
      </c>
      <c r="D23" s="149"/>
      <c r="E23" s="21"/>
      <c r="F23" s="22">
        <v>0</v>
      </c>
      <c r="G23" s="21">
        <f t="shared" si="4"/>
        <v>0</v>
      </c>
      <c r="H23" s="20">
        <f t="shared" si="0"/>
        <v>0</v>
      </c>
      <c r="I23" s="20" t="e">
        <f t="shared" si="2"/>
        <v>#DIV/0!</v>
      </c>
    </row>
    <row r="24" spans="1:9" ht="94.5" hidden="1">
      <c r="A24" s="148" t="s">
        <v>377</v>
      </c>
      <c r="B24" s="131" t="s">
        <v>442</v>
      </c>
      <c r="C24" s="59" t="s">
        <v>114</v>
      </c>
      <c r="D24" s="149"/>
      <c r="E24" s="21"/>
      <c r="F24" s="22">
        <v>0</v>
      </c>
      <c r="G24" s="21">
        <f t="shared" si="4"/>
        <v>0</v>
      </c>
      <c r="H24" s="20">
        <f t="shared" si="0"/>
        <v>0</v>
      </c>
      <c r="I24" s="20" t="e">
        <f t="shared" si="2"/>
        <v>#DIV/0!</v>
      </c>
    </row>
    <row r="25" spans="1:9" ht="141.75" hidden="1">
      <c r="A25" s="148" t="s">
        <v>378</v>
      </c>
      <c r="B25" s="131" t="s">
        <v>443</v>
      </c>
      <c r="C25" s="59" t="s">
        <v>113</v>
      </c>
      <c r="D25" s="149"/>
      <c r="E25" s="21"/>
      <c r="F25" s="22">
        <v>0</v>
      </c>
      <c r="G25" s="21">
        <f t="shared" si="4"/>
        <v>0</v>
      </c>
      <c r="H25" s="20">
        <f t="shared" si="0"/>
        <v>0</v>
      </c>
      <c r="I25" s="20" t="e">
        <f t="shared" si="2"/>
        <v>#DIV/0!</v>
      </c>
    </row>
    <row r="26" spans="1:9" ht="15.75" hidden="1">
      <c r="A26" s="19"/>
      <c r="B26" s="20"/>
      <c r="C26" s="20"/>
      <c r="D26" s="21"/>
      <c r="E26" s="21"/>
      <c r="F26" s="22"/>
      <c r="G26" s="21"/>
      <c r="H26" s="20"/>
      <c r="I26" s="20"/>
    </row>
    <row r="27" spans="1:9" ht="15.75" hidden="1">
      <c r="A27" s="19"/>
      <c r="B27" s="20"/>
      <c r="C27" s="20"/>
      <c r="D27" s="21"/>
      <c r="E27" s="21"/>
      <c r="F27" s="22"/>
      <c r="G27" s="21"/>
      <c r="H27" s="20"/>
      <c r="I27" s="20"/>
    </row>
    <row r="28" spans="1:9" s="88" customFormat="1" ht="40.5" customHeight="1">
      <c r="A28" s="15" t="s">
        <v>7</v>
      </c>
      <c r="B28" s="16"/>
      <c r="C28" s="58">
        <v>220000000</v>
      </c>
      <c r="D28" s="18">
        <f>SUM(D29:D32)</f>
        <v>9443.5262999999995</v>
      </c>
      <c r="E28" s="18">
        <f>SUM(E29:E32)</f>
        <v>5537.4359899999999</v>
      </c>
      <c r="F28" s="18">
        <f>SUM(F29:F32)</f>
        <v>5537.4359899999999</v>
      </c>
      <c r="G28" s="18">
        <f t="shared" ref="G28:G123" si="5">E28-F28</f>
        <v>0</v>
      </c>
      <c r="H28" s="18">
        <f t="shared" ref="H28:H120" si="6">D28-F28</f>
        <v>3906.0903099999996</v>
      </c>
      <c r="I28" s="18">
        <f>F28/D28*100</f>
        <v>58.637375637954229</v>
      </c>
    </row>
    <row r="29" spans="1:9" ht="57" customHeight="1">
      <c r="A29" s="67" t="s">
        <v>43</v>
      </c>
      <c r="B29" s="23" t="s">
        <v>12</v>
      </c>
      <c r="C29" s="59" t="s">
        <v>112</v>
      </c>
      <c r="D29" s="72">
        <v>333.12400000000002</v>
      </c>
      <c r="E29" s="72">
        <v>167.86359999999999</v>
      </c>
      <c r="F29" s="72">
        <v>167.86359999999999</v>
      </c>
      <c r="G29" s="69">
        <f t="shared" si="5"/>
        <v>0</v>
      </c>
      <c r="H29" s="55">
        <f t="shared" si="6"/>
        <v>165.26040000000003</v>
      </c>
      <c r="I29" s="55">
        <f>F29/D29*100</f>
        <v>50.39072537553583</v>
      </c>
    </row>
    <row r="30" spans="1:9" ht="57" customHeight="1">
      <c r="A30" s="67" t="s">
        <v>8</v>
      </c>
      <c r="B30" s="23" t="s">
        <v>12</v>
      </c>
      <c r="C30" s="59" t="s">
        <v>111</v>
      </c>
      <c r="D30" s="72">
        <v>1641.3253</v>
      </c>
      <c r="E30" s="72">
        <v>870.07839000000001</v>
      </c>
      <c r="F30" s="72">
        <v>870.07839000000001</v>
      </c>
      <c r="G30" s="69">
        <f t="shared" si="5"/>
        <v>0</v>
      </c>
      <c r="H30" s="55">
        <f t="shared" si="6"/>
        <v>771.24690999999996</v>
      </c>
      <c r="I30" s="55">
        <f>F30/D30*100</f>
        <v>53.010721884321164</v>
      </c>
    </row>
    <row r="31" spans="1:9" ht="60.75" customHeight="1">
      <c r="A31" s="67" t="s">
        <v>795</v>
      </c>
      <c r="B31" s="23" t="s">
        <v>12</v>
      </c>
      <c r="C31" s="59" t="s">
        <v>793</v>
      </c>
      <c r="D31" s="72">
        <v>2469.5830000000001</v>
      </c>
      <c r="E31" s="72">
        <v>0</v>
      </c>
      <c r="F31" s="72">
        <v>0</v>
      </c>
      <c r="G31" s="69">
        <f t="shared" si="5"/>
        <v>0</v>
      </c>
      <c r="H31" s="55">
        <f t="shared" si="6"/>
        <v>2469.5830000000001</v>
      </c>
      <c r="I31" s="55">
        <f>F31/D31*100</f>
        <v>0</v>
      </c>
    </row>
    <row r="32" spans="1:9" ht="72.75" customHeight="1">
      <c r="A32" s="67" t="s">
        <v>796</v>
      </c>
      <c r="B32" s="23" t="s">
        <v>12</v>
      </c>
      <c r="C32" s="59" t="s">
        <v>794</v>
      </c>
      <c r="D32" s="72">
        <v>4999.4939999999997</v>
      </c>
      <c r="E32" s="72">
        <v>4499.4939999999997</v>
      </c>
      <c r="F32" s="72">
        <v>4499.4939999999997</v>
      </c>
      <c r="G32" s="69">
        <f t="shared" si="5"/>
        <v>0</v>
      </c>
      <c r="H32" s="55">
        <f t="shared" si="6"/>
        <v>500</v>
      </c>
      <c r="I32" s="55">
        <f>F32/D32*100</f>
        <v>89.998987897575233</v>
      </c>
    </row>
    <row r="33" spans="1:9" s="88" customFormat="1" ht="45" customHeight="1">
      <c r="A33" s="15" t="s">
        <v>11</v>
      </c>
      <c r="B33" s="24"/>
      <c r="C33" s="17" t="s">
        <v>110</v>
      </c>
      <c r="D33" s="18">
        <f>SUM(D34:D61)</f>
        <v>51890.335320000013</v>
      </c>
      <c r="E33" s="18">
        <f>SUM(E34:E61)</f>
        <v>18689.768889999999</v>
      </c>
      <c r="F33" s="18">
        <f>SUM(F34:F61)</f>
        <v>18689.768889999999</v>
      </c>
      <c r="G33" s="18">
        <f t="shared" si="5"/>
        <v>0</v>
      </c>
      <c r="H33" s="18">
        <f t="shared" si="6"/>
        <v>33200.566430000013</v>
      </c>
      <c r="I33" s="18">
        <f>F33/D33*100</f>
        <v>36.017822538133473</v>
      </c>
    </row>
    <row r="34" spans="1:9" ht="141.75" customHeight="1">
      <c r="A34" s="70" t="s">
        <v>797</v>
      </c>
      <c r="B34" s="79">
        <v>444</v>
      </c>
      <c r="C34" s="59" t="s">
        <v>293</v>
      </c>
      <c r="D34" s="72">
        <v>7532.3</v>
      </c>
      <c r="E34" s="72">
        <v>2821.1881400000002</v>
      </c>
      <c r="F34" s="72">
        <v>2821.1881400000002</v>
      </c>
      <c r="G34" s="55">
        <f t="shared" si="5"/>
        <v>0</v>
      </c>
      <c r="H34" s="55">
        <f t="shared" si="6"/>
        <v>4711.11186</v>
      </c>
      <c r="I34" s="55">
        <f>F34/D34*100</f>
        <v>37.454537657820325</v>
      </c>
    </row>
    <row r="35" spans="1:9" ht="117.75" customHeight="1">
      <c r="A35" s="70" t="s">
        <v>505</v>
      </c>
      <c r="B35" s="79">
        <v>444</v>
      </c>
      <c r="C35" s="59" t="s">
        <v>350</v>
      </c>
      <c r="D35" s="72">
        <v>6142.4</v>
      </c>
      <c r="E35" s="72">
        <v>75.799080000000004</v>
      </c>
      <c r="F35" s="72">
        <v>75.799080000000004</v>
      </c>
      <c r="G35" s="55">
        <f t="shared" si="5"/>
        <v>0</v>
      </c>
      <c r="H35" s="55">
        <f t="shared" si="6"/>
        <v>6066.6009199999999</v>
      </c>
      <c r="I35" s="55">
        <f>F35/D35*100</f>
        <v>1.2340303464443867</v>
      </c>
    </row>
    <row r="36" spans="1:9" ht="102" customHeight="1">
      <c r="A36" s="70" t="s">
        <v>798</v>
      </c>
      <c r="B36" s="23" t="s">
        <v>12</v>
      </c>
      <c r="C36" s="59" t="s">
        <v>109</v>
      </c>
      <c r="D36" s="72">
        <v>11239.05708</v>
      </c>
      <c r="E36" s="72">
        <v>5166.61733</v>
      </c>
      <c r="F36" s="72">
        <v>5166.61733</v>
      </c>
      <c r="G36" s="55">
        <f t="shared" si="5"/>
        <v>0</v>
      </c>
      <c r="H36" s="55">
        <f t="shared" si="6"/>
        <v>6072.4397500000005</v>
      </c>
      <c r="I36" s="55">
        <f>F36/D36*100</f>
        <v>45.970202777900653</v>
      </c>
    </row>
    <row r="37" spans="1:9" ht="78.75" customHeight="1">
      <c r="A37" s="67" t="s">
        <v>799</v>
      </c>
      <c r="B37" s="23" t="s">
        <v>12</v>
      </c>
      <c r="C37" s="59" t="s">
        <v>108</v>
      </c>
      <c r="D37" s="72">
        <v>3334.5</v>
      </c>
      <c r="E37" s="72">
        <v>1501.7112</v>
      </c>
      <c r="F37" s="72">
        <v>1501.7112</v>
      </c>
      <c r="G37" s="55">
        <f t="shared" si="5"/>
        <v>0</v>
      </c>
      <c r="H37" s="55">
        <f t="shared" si="6"/>
        <v>1832.7888</v>
      </c>
      <c r="I37" s="55">
        <f t="shared" ref="I29:I120" si="7">F37/D37*100</f>
        <v>45.035573549257755</v>
      </c>
    </row>
    <row r="38" spans="1:9" ht="103.5" customHeight="1">
      <c r="A38" s="70" t="s">
        <v>800</v>
      </c>
      <c r="B38" s="79">
        <v>444</v>
      </c>
      <c r="C38" s="59" t="s">
        <v>506</v>
      </c>
      <c r="D38" s="72">
        <v>12679.338019999999</v>
      </c>
      <c r="E38" s="72">
        <v>3834.9006899999999</v>
      </c>
      <c r="F38" s="72">
        <v>3834.9006899999999</v>
      </c>
      <c r="G38" s="55">
        <f t="shared" si="5"/>
        <v>0</v>
      </c>
      <c r="H38" s="55">
        <f t="shared" si="6"/>
        <v>8844.4373299999988</v>
      </c>
      <c r="I38" s="55">
        <f t="shared" si="7"/>
        <v>30.245275297108925</v>
      </c>
    </row>
    <row r="39" spans="1:9" ht="72" customHeight="1">
      <c r="A39" s="67" t="s">
        <v>633</v>
      </c>
      <c r="B39" s="61">
        <v>444</v>
      </c>
      <c r="C39" s="59" t="s">
        <v>640</v>
      </c>
      <c r="D39" s="72">
        <v>1350.9514799999999</v>
      </c>
      <c r="E39" s="72">
        <v>856.73987</v>
      </c>
      <c r="F39" s="72">
        <v>856.73987</v>
      </c>
      <c r="G39" s="55">
        <f t="shared" si="5"/>
        <v>0</v>
      </c>
      <c r="H39" s="55">
        <f t="shared" si="6"/>
        <v>494.21160999999995</v>
      </c>
      <c r="I39" s="55">
        <f t="shared" si="7"/>
        <v>63.417515927366985</v>
      </c>
    </row>
    <row r="40" spans="1:9" ht="28.5" customHeight="1">
      <c r="A40" s="67" t="s">
        <v>70</v>
      </c>
      <c r="B40" s="23" t="s">
        <v>12</v>
      </c>
      <c r="C40" s="59" t="s">
        <v>641</v>
      </c>
      <c r="D40" s="72">
        <v>323.25742000000002</v>
      </c>
      <c r="E40" s="72">
        <v>163.26638</v>
      </c>
      <c r="F40" s="72">
        <v>163.26638</v>
      </c>
      <c r="G40" s="55">
        <f t="shared" si="5"/>
        <v>0</v>
      </c>
      <c r="H40" s="55">
        <f t="shared" si="6"/>
        <v>159.99104000000003</v>
      </c>
      <c r="I40" s="55">
        <f t="shared" si="7"/>
        <v>50.506614821092114</v>
      </c>
    </row>
    <row r="41" spans="1:9" ht="60.75" customHeight="1">
      <c r="A41" s="67" t="s">
        <v>801</v>
      </c>
      <c r="B41" s="23" t="s">
        <v>12</v>
      </c>
      <c r="C41" s="59" t="s">
        <v>642</v>
      </c>
      <c r="D41" s="72">
        <v>16.859100000000002</v>
      </c>
      <c r="E41" s="72">
        <v>0</v>
      </c>
      <c r="F41" s="72">
        <v>0</v>
      </c>
      <c r="G41" s="55">
        <f t="shared" si="5"/>
        <v>0</v>
      </c>
      <c r="H41" s="55">
        <f t="shared" si="6"/>
        <v>16.859100000000002</v>
      </c>
      <c r="I41" s="55">
        <f t="shared" si="7"/>
        <v>0</v>
      </c>
    </row>
    <row r="42" spans="1:9" ht="24.75" customHeight="1">
      <c r="A42" s="67" t="s">
        <v>84</v>
      </c>
      <c r="B42" s="23" t="s">
        <v>12</v>
      </c>
      <c r="C42" s="59" t="s">
        <v>643</v>
      </c>
      <c r="D42" s="72">
        <v>363.2</v>
      </c>
      <c r="E42" s="72">
        <v>313.66750000000002</v>
      </c>
      <c r="F42" s="72">
        <v>313.66750000000002</v>
      </c>
      <c r="G42" s="55">
        <f t="shared" si="5"/>
        <v>0</v>
      </c>
      <c r="H42" s="55">
        <f t="shared" si="6"/>
        <v>49.53249999999997</v>
      </c>
      <c r="I42" s="55">
        <f t="shared" si="7"/>
        <v>86.362197136563893</v>
      </c>
    </row>
    <row r="43" spans="1:9" ht="61.5" customHeight="1">
      <c r="A43" s="67" t="s">
        <v>634</v>
      </c>
      <c r="B43" s="23" t="s">
        <v>12</v>
      </c>
      <c r="C43" s="59" t="s">
        <v>644</v>
      </c>
      <c r="D43" s="72">
        <v>1212.5088000000001</v>
      </c>
      <c r="E43" s="72">
        <v>606.80240000000003</v>
      </c>
      <c r="F43" s="72">
        <v>606.80240000000003</v>
      </c>
      <c r="G43" s="55">
        <f t="shared" si="5"/>
        <v>0</v>
      </c>
      <c r="H43" s="55">
        <f t="shared" si="6"/>
        <v>605.70640000000003</v>
      </c>
      <c r="I43" s="55">
        <f t="shared" si="7"/>
        <v>50.045195548271479</v>
      </c>
    </row>
    <row r="44" spans="1:9" ht="34.5" customHeight="1">
      <c r="A44" s="67" t="s">
        <v>70</v>
      </c>
      <c r="B44" s="23" t="s">
        <v>12</v>
      </c>
      <c r="C44" s="59" t="s">
        <v>645</v>
      </c>
      <c r="D44" s="72">
        <v>2490.4082699999999</v>
      </c>
      <c r="E44" s="72">
        <v>1393.2063900000001</v>
      </c>
      <c r="F44" s="72">
        <v>1393.2063900000001</v>
      </c>
      <c r="G44" s="55">
        <f t="shared" si="5"/>
        <v>0</v>
      </c>
      <c r="H44" s="55">
        <f t="shared" si="6"/>
        <v>1097.2018799999998</v>
      </c>
      <c r="I44" s="55">
        <f t="shared" si="7"/>
        <v>55.942891243290006</v>
      </c>
    </row>
    <row r="45" spans="1:9" ht="63" customHeight="1">
      <c r="A45" s="67" t="s">
        <v>801</v>
      </c>
      <c r="B45" s="23" t="s">
        <v>12</v>
      </c>
      <c r="C45" s="59" t="s">
        <v>646</v>
      </c>
      <c r="D45" s="72">
        <v>117.15161000000001</v>
      </c>
      <c r="E45" s="72">
        <v>0</v>
      </c>
      <c r="F45" s="72">
        <v>0</v>
      </c>
      <c r="G45" s="55">
        <f t="shared" si="5"/>
        <v>0</v>
      </c>
      <c r="H45" s="55">
        <f t="shared" si="6"/>
        <v>117.15161000000001</v>
      </c>
      <c r="I45" s="55">
        <f t="shared" si="7"/>
        <v>0</v>
      </c>
    </row>
    <row r="46" spans="1:9" ht="26.25" customHeight="1">
      <c r="A46" s="67" t="s">
        <v>84</v>
      </c>
      <c r="B46" s="23" t="s">
        <v>12</v>
      </c>
      <c r="C46" s="59" t="s">
        <v>647</v>
      </c>
      <c r="D46" s="72">
        <v>236.32</v>
      </c>
      <c r="E46" s="72">
        <v>219.81399999999999</v>
      </c>
      <c r="F46" s="72">
        <v>219.81399999999999</v>
      </c>
      <c r="G46" s="55">
        <f t="shared" si="5"/>
        <v>0</v>
      </c>
      <c r="H46" s="55">
        <f t="shared" si="6"/>
        <v>16.506</v>
      </c>
      <c r="I46" s="55">
        <f t="shared" si="7"/>
        <v>93.01540284360189</v>
      </c>
    </row>
    <row r="47" spans="1:9" ht="26.25" customHeight="1">
      <c r="A47" s="67" t="s">
        <v>635</v>
      </c>
      <c r="B47" s="23" t="s">
        <v>12</v>
      </c>
      <c r="C47" s="59" t="s">
        <v>648</v>
      </c>
      <c r="D47" s="72">
        <v>278.49907999999999</v>
      </c>
      <c r="E47" s="72">
        <v>234.1183</v>
      </c>
      <c r="F47" s="72">
        <v>234.1183</v>
      </c>
      <c r="G47" s="55">
        <f t="shared" si="5"/>
        <v>0</v>
      </c>
      <c r="H47" s="55">
        <f t="shared" si="6"/>
        <v>44.380779999999987</v>
      </c>
      <c r="I47" s="55">
        <f t="shared" si="7"/>
        <v>84.06429924292749</v>
      </c>
    </row>
    <row r="48" spans="1:9" ht="26.25" customHeight="1">
      <c r="A48" s="67" t="s">
        <v>70</v>
      </c>
      <c r="B48" s="23" t="s">
        <v>12</v>
      </c>
      <c r="C48" s="59" t="s">
        <v>649</v>
      </c>
      <c r="D48" s="72">
        <v>236.91185999999999</v>
      </c>
      <c r="E48" s="72">
        <v>236.89904000000001</v>
      </c>
      <c r="F48" s="72">
        <v>236.89904000000001</v>
      </c>
      <c r="G48" s="55">
        <f t="shared" si="5"/>
        <v>0</v>
      </c>
      <c r="H48" s="55">
        <f t="shared" si="6"/>
        <v>1.2819999999976517E-2</v>
      </c>
      <c r="I48" s="55">
        <f t="shared" si="7"/>
        <v>99.994588704845768</v>
      </c>
    </row>
    <row r="49" spans="1:11" ht="31.5" customHeight="1">
      <c r="A49" s="67" t="s">
        <v>76</v>
      </c>
      <c r="B49" s="23" t="s">
        <v>26</v>
      </c>
      <c r="C49" s="59" t="s">
        <v>650</v>
      </c>
      <c r="D49" s="72">
        <v>58.25</v>
      </c>
      <c r="E49" s="72">
        <v>0</v>
      </c>
      <c r="F49" s="72">
        <v>0</v>
      </c>
      <c r="G49" s="55">
        <f t="shared" si="5"/>
        <v>0</v>
      </c>
      <c r="H49" s="55">
        <f t="shared" si="6"/>
        <v>58.25</v>
      </c>
      <c r="I49" s="55">
        <f t="shared" si="7"/>
        <v>0</v>
      </c>
    </row>
    <row r="50" spans="1:11" ht="31.5" customHeight="1">
      <c r="A50" s="67" t="s">
        <v>80</v>
      </c>
      <c r="B50" s="23" t="s">
        <v>662</v>
      </c>
      <c r="C50" s="59" t="s">
        <v>651</v>
      </c>
      <c r="D50" s="72">
        <v>126.6664</v>
      </c>
      <c r="E50" s="72">
        <v>105.34426000000001</v>
      </c>
      <c r="F50" s="72">
        <v>105.34426000000001</v>
      </c>
      <c r="G50" s="55">
        <f t="shared" si="5"/>
        <v>0</v>
      </c>
      <c r="H50" s="55">
        <f t="shared" si="6"/>
        <v>21.32213999999999</v>
      </c>
      <c r="I50" s="55">
        <f t="shared" si="7"/>
        <v>83.166696140412938</v>
      </c>
    </row>
    <row r="51" spans="1:11" ht="31.5" customHeight="1">
      <c r="A51" s="67" t="s">
        <v>82</v>
      </c>
      <c r="B51" s="23" t="s">
        <v>663</v>
      </c>
      <c r="C51" s="59" t="s">
        <v>652</v>
      </c>
      <c r="D51" s="72">
        <v>137.22800000000001</v>
      </c>
      <c r="E51" s="72">
        <v>97.596000000000004</v>
      </c>
      <c r="F51" s="72">
        <v>97.596000000000004</v>
      </c>
      <c r="G51" s="55">
        <f t="shared" si="5"/>
        <v>0</v>
      </c>
      <c r="H51" s="55">
        <f t="shared" si="6"/>
        <v>39.632000000000005</v>
      </c>
      <c r="I51" s="55">
        <f t="shared" si="7"/>
        <v>71.119596583787555</v>
      </c>
    </row>
    <row r="52" spans="1:11" ht="31.5" customHeight="1">
      <c r="A52" s="67" t="s">
        <v>84</v>
      </c>
      <c r="B52" s="23" t="s">
        <v>664</v>
      </c>
      <c r="C52" s="59" t="s">
        <v>653</v>
      </c>
      <c r="D52" s="72">
        <v>528.17200000000003</v>
      </c>
      <c r="E52" s="72">
        <v>304.67200000000003</v>
      </c>
      <c r="F52" s="72">
        <v>304.67200000000003</v>
      </c>
      <c r="G52" s="55">
        <f t="shared" si="5"/>
        <v>0</v>
      </c>
      <c r="H52" s="55">
        <f t="shared" si="6"/>
        <v>223.5</v>
      </c>
      <c r="I52" s="55">
        <f t="shared" si="7"/>
        <v>57.684239225100917</v>
      </c>
    </row>
    <row r="53" spans="1:11" ht="66.75" customHeight="1">
      <c r="A53" s="67" t="s">
        <v>636</v>
      </c>
      <c r="B53" s="23" t="s">
        <v>665</v>
      </c>
      <c r="C53" s="59" t="s">
        <v>654</v>
      </c>
      <c r="D53" s="72">
        <v>661.63199999999995</v>
      </c>
      <c r="E53" s="72">
        <v>122.72232</v>
      </c>
      <c r="F53" s="72">
        <v>122.72232</v>
      </c>
      <c r="G53" s="55">
        <f t="shared" si="5"/>
        <v>0</v>
      </c>
      <c r="H53" s="55">
        <f t="shared" si="6"/>
        <v>538.90967999999998</v>
      </c>
      <c r="I53" s="55">
        <f t="shared" si="7"/>
        <v>18.548425710969241</v>
      </c>
    </row>
    <row r="54" spans="1:11" ht="55.5" customHeight="1">
      <c r="A54" s="67" t="s">
        <v>637</v>
      </c>
      <c r="B54" s="23" t="s">
        <v>12</v>
      </c>
      <c r="C54" s="59" t="s">
        <v>655</v>
      </c>
      <c r="D54" s="72">
        <v>680.23919999999998</v>
      </c>
      <c r="E54" s="72">
        <v>0</v>
      </c>
      <c r="F54" s="72">
        <v>0</v>
      </c>
      <c r="G54" s="55">
        <f t="shared" si="5"/>
        <v>0</v>
      </c>
      <c r="H54" s="55">
        <f t="shared" si="6"/>
        <v>680.23919999999998</v>
      </c>
      <c r="I54" s="55">
        <f t="shared" si="7"/>
        <v>0</v>
      </c>
    </row>
    <row r="55" spans="1:11" ht="31.5" customHeight="1">
      <c r="A55" s="67" t="s">
        <v>638</v>
      </c>
      <c r="B55" s="23" t="s">
        <v>12</v>
      </c>
      <c r="C55" s="59" t="s">
        <v>656</v>
      </c>
      <c r="D55" s="72">
        <v>419.98182000000003</v>
      </c>
      <c r="E55" s="72">
        <v>152.5446</v>
      </c>
      <c r="F55" s="72">
        <v>152.5446</v>
      </c>
      <c r="G55" s="55">
        <f t="shared" si="5"/>
        <v>0</v>
      </c>
      <c r="H55" s="55">
        <f t="shared" si="6"/>
        <v>267.43722000000002</v>
      </c>
      <c r="I55" s="55">
        <f t="shared" si="7"/>
        <v>36.32171506852368</v>
      </c>
    </row>
    <row r="56" spans="1:11" ht="31.5" customHeight="1">
      <c r="A56" s="67" t="s">
        <v>70</v>
      </c>
      <c r="B56" s="23" t="s">
        <v>12</v>
      </c>
      <c r="C56" s="59" t="s">
        <v>657</v>
      </c>
      <c r="D56" s="173">
        <v>577.64818000000002</v>
      </c>
      <c r="E56" s="72">
        <v>192.54938999999999</v>
      </c>
      <c r="F56" s="72">
        <v>192.54938999999999</v>
      </c>
      <c r="G56" s="55">
        <f t="shared" si="5"/>
        <v>0</v>
      </c>
      <c r="H56" s="55">
        <f t="shared" si="6"/>
        <v>385.09879000000001</v>
      </c>
      <c r="I56" s="55">
        <f t="shared" si="7"/>
        <v>33.333332756280818</v>
      </c>
    </row>
    <row r="57" spans="1:11" ht="31.5" customHeight="1">
      <c r="A57" s="67" t="s">
        <v>76</v>
      </c>
      <c r="B57" s="23" t="s">
        <v>12</v>
      </c>
      <c r="C57" s="59" t="s">
        <v>658</v>
      </c>
      <c r="D57" s="72">
        <v>612</v>
      </c>
      <c r="E57" s="72">
        <v>0</v>
      </c>
      <c r="F57" s="72">
        <v>0</v>
      </c>
      <c r="G57" s="55">
        <f t="shared" si="5"/>
        <v>0</v>
      </c>
      <c r="H57" s="55">
        <f t="shared" si="6"/>
        <v>612</v>
      </c>
      <c r="I57" s="55">
        <f t="shared" si="7"/>
        <v>0</v>
      </c>
    </row>
    <row r="58" spans="1:11" ht="31.5" customHeight="1">
      <c r="A58" s="67" t="s">
        <v>80</v>
      </c>
      <c r="B58" s="23" t="s">
        <v>12</v>
      </c>
      <c r="C58" s="59" t="s">
        <v>802</v>
      </c>
      <c r="D58" s="72">
        <v>100</v>
      </c>
      <c r="E58" s="72">
        <v>100</v>
      </c>
      <c r="F58" s="72">
        <v>100</v>
      </c>
      <c r="G58" s="55">
        <f t="shared" si="5"/>
        <v>0</v>
      </c>
      <c r="H58" s="55">
        <f t="shared" si="6"/>
        <v>0</v>
      </c>
      <c r="I58" s="55">
        <f t="shared" si="7"/>
        <v>100</v>
      </c>
    </row>
    <row r="59" spans="1:11" ht="33.75" customHeight="1">
      <c r="A59" s="67" t="s">
        <v>82</v>
      </c>
      <c r="B59" s="23" t="s">
        <v>12</v>
      </c>
      <c r="C59" s="59" t="s">
        <v>659</v>
      </c>
      <c r="D59" s="72">
        <v>160.86000000000001</v>
      </c>
      <c r="E59" s="72">
        <v>160.86000000000001</v>
      </c>
      <c r="F59" s="72">
        <v>160.86000000000001</v>
      </c>
      <c r="G59" s="55">
        <f t="shared" si="5"/>
        <v>0</v>
      </c>
      <c r="H59" s="55">
        <f t="shared" si="6"/>
        <v>0</v>
      </c>
      <c r="I59" s="55">
        <f t="shared" si="7"/>
        <v>100</v>
      </c>
    </row>
    <row r="60" spans="1:11" ht="33.75" customHeight="1">
      <c r="A60" s="67" t="s">
        <v>84</v>
      </c>
      <c r="B60" s="23"/>
      <c r="C60" s="59" t="s">
        <v>660</v>
      </c>
      <c r="D60" s="72">
        <v>77.89</v>
      </c>
      <c r="E60" s="72">
        <v>28.75</v>
      </c>
      <c r="F60" s="72">
        <v>28.75</v>
      </c>
      <c r="G60" s="55"/>
      <c r="H60" s="55"/>
      <c r="I60" s="55"/>
    </row>
    <row r="61" spans="1:11" ht="29.25" customHeight="1">
      <c r="A61" s="67" t="s">
        <v>639</v>
      </c>
      <c r="B61" s="132" t="s">
        <v>12</v>
      </c>
      <c r="C61" s="59" t="s">
        <v>661</v>
      </c>
      <c r="D61" s="72">
        <v>196.10499999999999</v>
      </c>
      <c r="E61" s="72">
        <v>0</v>
      </c>
      <c r="F61" s="72">
        <v>0</v>
      </c>
      <c r="G61" s="55">
        <f t="shared" si="5"/>
        <v>0</v>
      </c>
      <c r="H61" s="55">
        <f t="shared" si="6"/>
        <v>196.10499999999999</v>
      </c>
      <c r="I61" s="55">
        <f t="shared" si="7"/>
        <v>0</v>
      </c>
    </row>
    <row r="62" spans="1:11" s="88" customFormat="1" ht="51.75" customHeight="1">
      <c r="A62" s="15" t="s">
        <v>13</v>
      </c>
      <c r="B62" s="24"/>
      <c r="C62" s="17" t="s">
        <v>107</v>
      </c>
      <c r="D62" s="54">
        <f>SUM(D63:D95)</f>
        <v>708112.50075000001</v>
      </c>
      <c r="E62" s="54">
        <f>SUM(E63:E95)</f>
        <v>353284.44865000003</v>
      </c>
      <c r="F62" s="54">
        <f>SUM(F63:F95)</f>
        <v>353284.44865000003</v>
      </c>
      <c r="G62" s="54">
        <f t="shared" si="5"/>
        <v>0</v>
      </c>
      <c r="H62" s="54">
        <f t="shared" si="6"/>
        <v>354828.05209999997</v>
      </c>
      <c r="I62" s="54">
        <f t="shared" si="7"/>
        <v>49.891005776033822</v>
      </c>
    </row>
    <row r="63" spans="1:11" s="87" customFormat="1" ht="99.75" customHeight="1">
      <c r="A63" s="70" t="s">
        <v>803</v>
      </c>
      <c r="B63" s="78">
        <v>444</v>
      </c>
      <c r="C63" s="59" t="s">
        <v>814</v>
      </c>
      <c r="D63" s="72">
        <v>1008.3</v>
      </c>
      <c r="E63" s="72">
        <v>171.99431999999999</v>
      </c>
      <c r="F63" s="72">
        <v>171.99431999999999</v>
      </c>
      <c r="G63" s="69">
        <f t="shared" si="5"/>
        <v>0</v>
      </c>
      <c r="H63" s="69">
        <f t="shared" si="6"/>
        <v>836.30567999999994</v>
      </c>
      <c r="I63" s="69">
        <f t="shared" si="7"/>
        <v>17.057851829812556</v>
      </c>
      <c r="J63" s="89"/>
      <c r="K63" s="89"/>
    </row>
    <row r="64" spans="1:11" s="89" customFormat="1" ht="138" customHeight="1">
      <c r="A64" s="70" t="s">
        <v>804</v>
      </c>
      <c r="B64" s="62" t="s">
        <v>12</v>
      </c>
      <c r="C64" s="59" t="s">
        <v>444</v>
      </c>
      <c r="D64" s="72">
        <v>17225.5</v>
      </c>
      <c r="E64" s="72">
        <v>9886.1749999999993</v>
      </c>
      <c r="F64" s="72">
        <v>9886.1749999999993</v>
      </c>
      <c r="G64" s="69">
        <f t="shared" si="5"/>
        <v>0</v>
      </c>
      <c r="H64" s="69">
        <f t="shared" si="6"/>
        <v>7339.3250000000007</v>
      </c>
      <c r="I64" s="69">
        <f t="shared" si="7"/>
        <v>57.392673652433892</v>
      </c>
    </row>
    <row r="65" spans="1:9" s="89" customFormat="1" ht="261" customHeight="1">
      <c r="A65" s="70" t="s">
        <v>666</v>
      </c>
      <c r="B65" s="62" t="s">
        <v>12</v>
      </c>
      <c r="C65" s="59" t="s">
        <v>106</v>
      </c>
      <c r="D65" s="72">
        <v>44565.1</v>
      </c>
      <c r="E65" s="72">
        <v>24694.707640000001</v>
      </c>
      <c r="F65" s="72">
        <v>24694.707640000001</v>
      </c>
      <c r="G65" s="69">
        <f t="shared" si="5"/>
        <v>0</v>
      </c>
      <c r="H65" s="69">
        <f t="shared" si="6"/>
        <v>19870.392359999998</v>
      </c>
      <c r="I65" s="69">
        <f t="shared" si="7"/>
        <v>55.412660669447625</v>
      </c>
    </row>
    <row r="66" spans="1:9" s="89" customFormat="1" ht="255.75" customHeight="1">
      <c r="A66" s="70" t="s">
        <v>379</v>
      </c>
      <c r="B66" s="62" t="s">
        <v>12</v>
      </c>
      <c r="C66" s="59" t="s">
        <v>105</v>
      </c>
      <c r="D66" s="72">
        <v>41151.599999999999</v>
      </c>
      <c r="E66" s="72">
        <v>19522.275580000001</v>
      </c>
      <c r="F66" s="72">
        <v>19522.275580000001</v>
      </c>
      <c r="G66" s="69">
        <f t="shared" si="5"/>
        <v>0</v>
      </c>
      <c r="H66" s="69">
        <f t="shared" si="6"/>
        <v>21629.324419999997</v>
      </c>
      <c r="I66" s="69">
        <f t="shared" si="7"/>
        <v>47.439894390497578</v>
      </c>
    </row>
    <row r="67" spans="1:9" s="89" customFormat="1" ht="193.5" customHeight="1">
      <c r="A67" s="70" t="s">
        <v>507</v>
      </c>
      <c r="B67" s="62" t="s">
        <v>12</v>
      </c>
      <c r="C67" s="59" t="s">
        <v>104</v>
      </c>
      <c r="D67" s="72">
        <v>198.7</v>
      </c>
      <c r="E67" s="72">
        <v>27.776530000000001</v>
      </c>
      <c r="F67" s="72">
        <v>27.776530000000001</v>
      </c>
      <c r="G67" s="69">
        <f t="shared" si="5"/>
        <v>0</v>
      </c>
      <c r="H67" s="69">
        <f t="shared" si="6"/>
        <v>170.92346999999998</v>
      </c>
      <c r="I67" s="69">
        <f t="shared" si="7"/>
        <v>13.979129340714646</v>
      </c>
    </row>
    <row r="68" spans="1:9" s="89" customFormat="1" ht="131.25" customHeight="1">
      <c r="A68" s="70" t="s">
        <v>508</v>
      </c>
      <c r="B68" s="62" t="s">
        <v>12</v>
      </c>
      <c r="C68" s="59" t="s">
        <v>103</v>
      </c>
      <c r="D68" s="72">
        <v>4419.8</v>
      </c>
      <c r="E68" s="72">
        <v>226.99582000000001</v>
      </c>
      <c r="F68" s="72">
        <v>226.99582000000001</v>
      </c>
      <c r="G68" s="69">
        <f t="shared" si="5"/>
        <v>0</v>
      </c>
      <c r="H68" s="69">
        <f t="shared" si="6"/>
        <v>4192.8041800000001</v>
      </c>
      <c r="I68" s="69">
        <f t="shared" si="7"/>
        <v>5.1358844291596908</v>
      </c>
    </row>
    <row r="69" spans="1:9" s="89" customFormat="1" ht="117.75" customHeight="1">
      <c r="A69" s="70" t="s">
        <v>805</v>
      </c>
      <c r="B69" s="62" t="s">
        <v>12</v>
      </c>
      <c r="C69" s="59" t="s">
        <v>445</v>
      </c>
      <c r="D69" s="72">
        <v>200</v>
      </c>
      <c r="E69" s="72">
        <v>178.19994</v>
      </c>
      <c r="F69" s="72">
        <v>178.19994</v>
      </c>
      <c r="G69" s="69">
        <f t="shared" si="5"/>
        <v>0</v>
      </c>
      <c r="H69" s="69">
        <f t="shared" si="6"/>
        <v>21.800060000000002</v>
      </c>
      <c r="I69" s="69">
        <f t="shared" si="7"/>
        <v>89.099969999999999</v>
      </c>
    </row>
    <row r="70" spans="1:9" s="89" customFormat="1" ht="241.5" customHeight="1">
      <c r="A70" s="70" t="s">
        <v>509</v>
      </c>
      <c r="B70" s="62" t="s">
        <v>12</v>
      </c>
      <c r="C70" s="59" t="s">
        <v>102</v>
      </c>
      <c r="D70" s="72">
        <v>165630.77931000001</v>
      </c>
      <c r="E70" s="72">
        <v>93398.618719999999</v>
      </c>
      <c r="F70" s="72">
        <v>93398.618719999999</v>
      </c>
      <c r="G70" s="69">
        <f t="shared" si="5"/>
        <v>0</v>
      </c>
      <c r="H70" s="69">
        <f t="shared" si="6"/>
        <v>72232.160590000014</v>
      </c>
      <c r="I70" s="69">
        <f t="shared" si="7"/>
        <v>56.389651192301685</v>
      </c>
    </row>
    <row r="71" spans="1:9" s="89" customFormat="1" ht="247.5" customHeight="1">
      <c r="A71" s="70" t="s">
        <v>510</v>
      </c>
      <c r="B71" s="62" t="s">
        <v>12</v>
      </c>
      <c r="C71" s="59" t="s">
        <v>351</v>
      </c>
      <c r="D71" s="72">
        <v>70592.7</v>
      </c>
      <c r="E71" s="72">
        <v>38309.754280000001</v>
      </c>
      <c r="F71" s="72">
        <v>38309.754280000001</v>
      </c>
      <c r="G71" s="69">
        <f t="shared" si="5"/>
        <v>0</v>
      </c>
      <c r="H71" s="69">
        <f t="shared" si="6"/>
        <v>32282.945719999996</v>
      </c>
      <c r="I71" s="69">
        <f t="shared" si="7"/>
        <v>54.268719400164613</v>
      </c>
    </row>
    <row r="72" spans="1:9" s="89" customFormat="1" ht="67.5" customHeight="1">
      <c r="A72" s="67" t="s">
        <v>806</v>
      </c>
      <c r="B72" s="62" t="s">
        <v>12</v>
      </c>
      <c r="C72" s="59" t="s">
        <v>815</v>
      </c>
      <c r="D72" s="72">
        <v>120</v>
      </c>
      <c r="E72" s="72">
        <v>0</v>
      </c>
      <c r="F72" s="72">
        <v>0</v>
      </c>
      <c r="G72" s="69">
        <f t="shared" si="5"/>
        <v>0</v>
      </c>
      <c r="H72" s="69">
        <f t="shared" si="6"/>
        <v>120</v>
      </c>
      <c r="I72" s="69">
        <f t="shared" si="7"/>
        <v>0</v>
      </c>
    </row>
    <row r="73" spans="1:9" s="89" customFormat="1" ht="83.25" customHeight="1">
      <c r="A73" s="67" t="s">
        <v>807</v>
      </c>
      <c r="B73" s="62" t="s">
        <v>12</v>
      </c>
      <c r="C73" s="59" t="s">
        <v>816</v>
      </c>
      <c r="D73" s="72">
        <v>3801.038</v>
      </c>
      <c r="E73" s="72">
        <v>0</v>
      </c>
      <c r="F73" s="72">
        <v>0</v>
      </c>
      <c r="G73" s="69">
        <f t="shared" si="5"/>
        <v>0</v>
      </c>
      <c r="H73" s="69">
        <f t="shared" si="6"/>
        <v>3801.038</v>
      </c>
      <c r="I73" s="69">
        <f t="shared" si="7"/>
        <v>0</v>
      </c>
    </row>
    <row r="74" spans="1:9" s="89" customFormat="1" ht="85.5" customHeight="1">
      <c r="A74" s="67" t="s">
        <v>808</v>
      </c>
      <c r="B74" s="62" t="s">
        <v>12</v>
      </c>
      <c r="C74" s="59" t="s">
        <v>817</v>
      </c>
      <c r="D74" s="72">
        <v>4534.5739999999996</v>
      </c>
      <c r="E74" s="72">
        <v>300</v>
      </c>
      <c r="F74" s="72">
        <v>300</v>
      </c>
      <c r="G74" s="69">
        <f t="shared" si="5"/>
        <v>0</v>
      </c>
      <c r="H74" s="69">
        <f t="shared" si="6"/>
        <v>4234.5739999999996</v>
      </c>
      <c r="I74" s="69">
        <f t="shared" si="7"/>
        <v>6.6158364600511543</v>
      </c>
    </row>
    <row r="75" spans="1:9" s="89" customFormat="1" ht="111.75" customHeight="1">
      <c r="A75" s="70" t="s">
        <v>667</v>
      </c>
      <c r="B75" s="62" t="s">
        <v>12</v>
      </c>
      <c r="C75" s="59" t="s">
        <v>446</v>
      </c>
      <c r="D75" s="72">
        <v>22.22223</v>
      </c>
      <c r="E75" s="72">
        <v>19.800059999999998</v>
      </c>
      <c r="F75" s="72">
        <v>19.800059999999998</v>
      </c>
      <c r="G75" s="69">
        <f t="shared" si="5"/>
        <v>0</v>
      </c>
      <c r="H75" s="69">
        <f t="shared" si="6"/>
        <v>2.4221700000000013</v>
      </c>
      <c r="I75" s="69">
        <f t="shared" si="7"/>
        <v>89.100238814916409</v>
      </c>
    </row>
    <row r="76" spans="1:9" s="89" customFormat="1" ht="33" customHeight="1">
      <c r="A76" s="67" t="s">
        <v>70</v>
      </c>
      <c r="B76" s="62" t="s">
        <v>12</v>
      </c>
      <c r="C76" s="59" t="s">
        <v>71</v>
      </c>
      <c r="D76" s="72">
        <v>191552.51493999999</v>
      </c>
      <c r="E76" s="72">
        <v>100351.36311000001</v>
      </c>
      <c r="F76" s="72">
        <v>100351.36311000001</v>
      </c>
      <c r="G76" s="69">
        <f t="shared" si="5"/>
        <v>0</v>
      </c>
      <c r="H76" s="69">
        <f t="shared" si="6"/>
        <v>91201.151829999988</v>
      </c>
      <c r="I76" s="69">
        <f t="shared" si="7"/>
        <v>52.388434128068262</v>
      </c>
    </row>
    <row r="77" spans="1:9" s="89" customFormat="1" ht="42" customHeight="1">
      <c r="A77" s="67" t="s">
        <v>72</v>
      </c>
      <c r="B77" s="62" t="s">
        <v>12</v>
      </c>
      <c r="C77" s="59" t="s">
        <v>73</v>
      </c>
      <c r="D77" s="72">
        <v>5645.7125999999998</v>
      </c>
      <c r="E77" s="72">
        <v>133.94405</v>
      </c>
      <c r="F77" s="72">
        <v>133.94405</v>
      </c>
      <c r="G77" s="69">
        <f t="shared" si="5"/>
        <v>0</v>
      </c>
      <c r="H77" s="69">
        <f t="shared" si="6"/>
        <v>5511.7685499999998</v>
      </c>
      <c r="I77" s="69">
        <f t="shared" si="7"/>
        <v>2.3724914725556525</v>
      </c>
    </row>
    <row r="78" spans="1:9" s="89" customFormat="1" ht="67.5" customHeight="1">
      <c r="A78" s="67" t="s">
        <v>801</v>
      </c>
      <c r="B78" s="62" t="s">
        <v>12</v>
      </c>
      <c r="C78" s="59" t="s">
        <v>512</v>
      </c>
      <c r="D78" s="72">
        <v>9714.8065999999999</v>
      </c>
      <c r="E78" s="72">
        <v>3516.2221300000001</v>
      </c>
      <c r="F78" s="72">
        <v>3516.2221300000001</v>
      </c>
      <c r="G78" s="69">
        <f t="shared" si="5"/>
        <v>0</v>
      </c>
      <c r="H78" s="69">
        <f t="shared" si="6"/>
        <v>6198.5844699999998</v>
      </c>
      <c r="I78" s="69">
        <f t="shared" si="7"/>
        <v>36.194463510987447</v>
      </c>
    </row>
    <row r="79" spans="1:9" s="89" customFormat="1" ht="61.5" customHeight="1">
      <c r="A79" s="67" t="s">
        <v>809</v>
      </c>
      <c r="B79" s="62" t="s">
        <v>12</v>
      </c>
      <c r="C79" s="59" t="s">
        <v>513</v>
      </c>
      <c r="D79" s="72">
        <v>3742.7620200000001</v>
      </c>
      <c r="E79" s="72">
        <v>0</v>
      </c>
      <c r="F79" s="72">
        <v>0</v>
      </c>
      <c r="G79" s="69">
        <f t="shared" si="5"/>
        <v>0</v>
      </c>
      <c r="H79" s="69">
        <f t="shared" si="6"/>
        <v>3742.7620200000001</v>
      </c>
      <c r="I79" s="69"/>
    </row>
    <row r="80" spans="1:9" s="89" customFormat="1" ht="32.25" customHeight="1">
      <c r="A80" s="67" t="s">
        <v>45</v>
      </c>
      <c r="B80" s="78">
        <v>444</v>
      </c>
      <c r="C80" s="59" t="s">
        <v>514</v>
      </c>
      <c r="D80" s="72">
        <v>2677.95</v>
      </c>
      <c r="E80" s="72">
        <v>1818.653</v>
      </c>
      <c r="F80" s="72">
        <v>1818.653</v>
      </c>
      <c r="G80" s="69">
        <f t="shared" si="5"/>
        <v>0</v>
      </c>
      <c r="H80" s="69">
        <f t="shared" si="6"/>
        <v>859.2969999999998</v>
      </c>
      <c r="I80" s="69">
        <f t="shared" si="7"/>
        <v>67.912134281820059</v>
      </c>
    </row>
    <row r="81" spans="1:13" s="89" customFormat="1" ht="42.75" customHeight="1">
      <c r="A81" s="67" t="s">
        <v>511</v>
      </c>
      <c r="B81" s="76" t="s">
        <v>12</v>
      </c>
      <c r="C81" s="59" t="s">
        <v>515</v>
      </c>
      <c r="D81" s="72">
        <v>779</v>
      </c>
      <c r="E81" s="72">
        <v>127.119</v>
      </c>
      <c r="F81" s="72">
        <v>127.119</v>
      </c>
      <c r="G81" s="69">
        <f t="shared" si="5"/>
        <v>0</v>
      </c>
      <c r="H81" s="69">
        <f t="shared" si="6"/>
        <v>651.88099999999997</v>
      </c>
      <c r="I81" s="69">
        <f t="shared" si="7"/>
        <v>16.318228498074454</v>
      </c>
    </row>
    <row r="82" spans="1:13" s="89" customFormat="1" ht="27.75" customHeight="1">
      <c r="A82" s="67" t="s">
        <v>74</v>
      </c>
      <c r="B82" s="77">
        <v>444</v>
      </c>
      <c r="C82" s="59" t="s">
        <v>75</v>
      </c>
      <c r="D82" s="72">
        <v>1578.5367699999999</v>
      </c>
      <c r="E82" s="72">
        <v>531.51211000000001</v>
      </c>
      <c r="F82" s="72">
        <v>531.51211000000001</v>
      </c>
      <c r="G82" s="69">
        <f t="shared" si="5"/>
        <v>0</v>
      </c>
      <c r="H82" s="69">
        <f t="shared" si="6"/>
        <v>1047.02466</v>
      </c>
      <c r="I82" s="69">
        <f t="shared" si="7"/>
        <v>33.671189680301211</v>
      </c>
    </row>
    <row r="83" spans="1:13" s="89" customFormat="1" ht="31.5" customHeight="1">
      <c r="A83" s="67" t="s">
        <v>76</v>
      </c>
      <c r="B83" s="77">
        <v>444</v>
      </c>
      <c r="C83" s="59" t="s">
        <v>77</v>
      </c>
      <c r="D83" s="72">
        <v>1301.595</v>
      </c>
      <c r="E83" s="72">
        <v>455.923</v>
      </c>
      <c r="F83" s="72">
        <v>455.923</v>
      </c>
      <c r="G83" s="69">
        <f t="shared" si="5"/>
        <v>0</v>
      </c>
      <c r="H83" s="69">
        <f t="shared" si="6"/>
        <v>845.67200000000003</v>
      </c>
      <c r="I83" s="69">
        <f t="shared" si="7"/>
        <v>35.028023309862128</v>
      </c>
    </row>
    <row r="84" spans="1:13" s="89" customFormat="1" ht="31.5" customHeight="1">
      <c r="A84" s="67" t="s">
        <v>78</v>
      </c>
      <c r="B84" s="77">
        <v>444</v>
      </c>
      <c r="C84" s="59" t="s">
        <v>79</v>
      </c>
      <c r="D84" s="72">
        <v>50062.106299999999</v>
      </c>
      <c r="E84" s="72">
        <v>23587.546429999999</v>
      </c>
      <c r="F84" s="72">
        <v>23587.546429999999</v>
      </c>
      <c r="G84" s="69">
        <f t="shared" si="5"/>
        <v>0</v>
      </c>
      <c r="H84" s="69">
        <f t="shared" si="6"/>
        <v>26474.559870000001</v>
      </c>
      <c r="I84" s="69">
        <f t="shared" si="7"/>
        <v>47.11656814567548</v>
      </c>
    </row>
    <row r="85" spans="1:13" s="89" customFormat="1" ht="31.5" customHeight="1">
      <c r="A85" s="67" t="s">
        <v>380</v>
      </c>
      <c r="B85" s="63" t="s">
        <v>12</v>
      </c>
      <c r="C85" s="59" t="s">
        <v>381</v>
      </c>
      <c r="D85" s="72">
        <v>8571.7615900000001</v>
      </c>
      <c r="E85" s="72">
        <v>3676.0645</v>
      </c>
      <c r="F85" s="72">
        <v>3676.0645</v>
      </c>
      <c r="G85" s="69">
        <f t="shared" si="5"/>
        <v>0</v>
      </c>
      <c r="H85" s="69">
        <f t="shared" si="6"/>
        <v>4895.6970899999997</v>
      </c>
      <c r="I85" s="69">
        <f t="shared" ref="I85:I95" si="8">F85/D85*100</f>
        <v>42.88575296224495</v>
      </c>
    </row>
    <row r="86" spans="1:13" s="87" customFormat="1" ht="31.5" customHeight="1">
      <c r="A86" s="67" t="s">
        <v>80</v>
      </c>
      <c r="B86" s="64">
        <v>444</v>
      </c>
      <c r="C86" s="59" t="s">
        <v>81</v>
      </c>
      <c r="D86" s="72">
        <v>15221.64904</v>
      </c>
      <c r="E86" s="72">
        <v>5980.3879100000004</v>
      </c>
      <c r="F86" s="72">
        <v>5980.3879100000004</v>
      </c>
      <c r="G86" s="69">
        <f t="shared" ref="G86:G95" si="9">E86-F86</f>
        <v>0</v>
      </c>
      <c r="H86" s="69">
        <f t="shared" ref="H86:H95" si="10">D86-F86</f>
        <v>9241.261129999999</v>
      </c>
      <c r="I86" s="69">
        <f t="shared" si="8"/>
        <v>39.288699235441058</v>
      </c>
      <c r="J86" s="89"/>
      <c r="K86" s="89"/>
      <c r="L86" s="89"/>
      <c r="M86" s="89"/>
    </row>
    <row r="87" spans="1:13" s="89" customFormat="1" ht="33" customHeight="1">
      <c r="A87" s="67" t="s">
        <v>82</v>
      </c>
      <c r="B87" s="64">
        <v>444</v>
      </c>
      <c r="C87" s="59" t="s">
        <v>83</v>
      </c>
      <c r="D87" s="72">
        <v>5064.8620000000001</v>
      </c>
      <c r="E87" s="72">
        <v>2736.4917999999998</v>
      </c>
      <c r="F87" s="72">
        <v>2736.4917999999998</v>
      </c>
      <c r="G87" s="69">
        <f t="shared" si="9"/>
        <v>0</v>
      </c>
      <c r="H87" s="69">
        <f t="shared" si="10"/>
        <v>2328.3702000000003</v>
      </c>
      <c r="I87" s="69">
        <f t="shared" si="8"/>
        <v>54.028950838147217</v>
      </c>
    </row>
    <row r="88" spans="1:13" s="89" customFormat="1" ht="30" customHeight="1">
      <c r="A88" s="67" t="s">
        <v>84</v>
      </c>
      <c r="B88" s="64">
        <v>444</v>
      </c>
      <c r="C88" s="59" t="s">
        <v>85</v>
      </c>
      <c r="D88" s="72">
        <v>8504.7733800000005</v>
      </c>
      <c r="E88" s="72">
        <v>4966.8107399999999</v>
      </c>
      <c r="F88" s="72">
        <v>4966.8107399999999</v>
      </c>
      <c r="G88" s="69">
        <f t="shared" si="9"/>
        <v>0</v>
      </c>
      <c r="H88" s="69">
        <f t="shared" si="10"/>
        <v>3537.9626400000006</v>
      </c>
      <c r="I88" s="69">
        <f t="shared" si="8"/>
        <v>58.400271448502714</v>
      </c>
    </row>
    <row r="89" spans="1:13" s="89" customFormat="1" ht="27" customHeight="1">
      <c r="A89" s="67" t="s">
        <v>810</v>
      </c>
      <c r="B89" s="64">
        <v>444</v>
      </c>
      <c r="C89" s="59" t="s">
        <v>818</v>
      </c>
      <c r="D89" s="72">
        <v>24660.634590000001</v>
      </c>
      <c r="E89" s="72">
        <v>9740.5889700000007</v>
      </c>
      <c r="F89" s="72">
        <v>9740.5889700000007</v>
      </c>
      <c r="G89" s="69">
        <f t="shared" si="9"/>
        <v>0</v>
      </c>
      <c r="H89" s="69">
        <f t="shared" si="10"/>
        <v>14920.045620000001</v>
      </c>
      <c r="I89" s="69">
        <f t="shared" si="8"/>
        <v>39.498533318156596</v>
      </c>
    </row>
    <row r="90" spans="1:13" s="89" customFormat="1" ht="29.25" customHeight="1">
      <c r="A90" s="67" t="s">
        <v>70</v>
      </c>
      <c r="B90" s="64">
        <v>444</v>
      </c>
      <c r="C90" s="59" t="s">
        <v>516</v>
      </c>
      <c r="D90" s="72">
        <v>19217.88</v>
      </c>
      <c r="E90" s="72">
        <v>6078.2325000000001</v>
      </c>
      <c r="F90" s="72">
        <v>6078.2325000000001</v>
      </c>
      <c r="G90" s="69">
        <f t="shared" si="9"/>
        <v>0</v>
      </c>
      <c r="H90" s="69">
        <f t="shared" si="10"/>
        <v>13139.647500000001</v>
      </c>
      <c r="I90" s="69">
        <f t="shared" si="8"/>
        <v>31.628007355650052</v>
      </c>
    </row>
    <row r="91" spans="1:13" s="89" customFormat="1" ht="36.75" customHeight="1">
      <c r="A91" s="67" t="s">
        <v>70</v>
      </c>
      <c r="B91" s="64">
        <v>444</v>
      </c>
      <c r="C91" s="59" t="s">
        <v>668</v>
      </c>
      <c r="D91" s="72">
        <v>5216.0567799999999</v>
      </c>
      <c r="E91" s="72">
        <v>2617.0295099999998</v>
      </c>
      <c r="F91" s="72">
        <v>2617.0295099999998</v>
      </c>
      <c r="G91" s="69">
        <f t="shared" si="9"/>
        <v>0</v>
      </c>
      <c r="H91" s="69">
        <f t="shared" si="10"/>
        <v>2599.02727</v>
      </c>
      <c r="I91" s="69">
        <f t="shared" si="8"/>
        <v>50.172565606158912</v>
      </c>
    </row>
    <row r="92" spans="1:13" s="89" customFormat="1" ht="36.75" customHeight="1">
      <c r="A92" s="67" t="s">
        <v>811</v>
      </c>
      <c r="B92" s="64">
        <v>444</v>
      </c>
      <c r="C92" s="59" t="s">
        <v>819</v>
      </c>
      <c r="D92" s="72">
        <v>141.19560000000001</v>
      </c>
      <c r="E92" s="72">
        <v>0</v>
      </c>
      <c r="F92" s="72">
        <v>0</v>
      </c>
      <c r="G92" s="69">
        <f t="shared" si="9"/>
        <v>0</v>
      </c>
      <c r="H92" s="69">
        <f t="shared" si="10"/>
        <v>141.19560000000001</v>
      </c>
      <c r="I92" s="69">
        <f t="shared" si="8"/>
        <v>0</v>
      </c>
    </row>
    <row r="93" spans="1:13" s="89" customFormat="1" ht="36.75" customHeight="1">
      <c r="A93" s="67" t="s">
        <v>812</v>
      </c>
      <c r="B93" s="64"/>
      <c r="C93" s="59" t="s">
        <v>820</v>
      </c>
      <c r="D93" s="72">
        <v>240</v>
      </c>
      <c r="E93" s="72">
        <v>110.482</v>
      </c>
      <c r="F93" s="72">
        <v>110.482</v>
      </c>
      <c r="G93" s="69"/>
      <c r="H93" s="69"/>
      <c r="I93" s="69"/>
    </row>
    <row r="94" spans="1:13" ht="37.5" customHeight="1">
      <c r="A94" s="67" t="s">
        <v>76</v>
      </c>
      <c r="B94" s="25" t="s">
        <v>12</v>
      </c>
      <c r="C94" s="59" t="s">
        <v>821</v>
      </c>
      <c r="D94" s="72">
        <v>381</v>
      </c>
      <c r="E94" s="72">
        <v>119.78</v>
      </c>
      <c r="F94" s="72">
        <v>119.78</v>
      </c>
      <c r="G94" s="55">
        <f t="shared" si="9"/>
        <v>0</v>
      </c>
      <c r="H94" s="55">
        <f t="shared" si="10"/>
        <v>261.22000000000003</v>
      </c>
      <c r="I94" s="55">
        <f t="shared" si="8"/>
        <v>31.438320209973753</v>
      </c>
    </row>
    <row r="95" spans="1:13" ht="106.5" customHeight="1">
      <c r="A95" s="70" t="s">
        <v>813</v>
      </c>
      <c r="B95" s="23">
        <v>444</v>
      </c>
      <c r="C95" s="59" t="s">
        <v>822</v>
      </c>
      <c r="D95" s="72">
        <v>367.39</v>
      </c>
      <c r="E95" s="72">
        <v>0</v>
      </c>
      <c r="F95" s="72">
        <v>0</v>
      </c>
      <c r="G95" s="55">
        <f t="shared" si="9"/>
        <v>0</v>
      </c>
      <c r="H95" s="55">
        <f t="shared" si="10"/>
        <v>367.39</v>
      </c>
      <c r="I95" s="55">
        <f t="shared" si="8"/>
        <v>0</v>
      </c>
    </row>
    <row r="96" spans="1:13" s="88" customFormat="1" ht="57.75" customHeight="1">
      <c r="A96" s="15" t="s">
        <v>292</v>
      </c>
      <c r="B96" s="24"/>
      <c r="C96" s="58">
        <v>250000000</v>
      </c>
      <c r="D96" s="18">
        <f>SUM(D97:D118)</f>
        <v>77758.875209999998</v>
      </c>
      <c r="E96" s="18">
        <f>SUM(E97:E118)</f>
        <v>37033.074940000006</v>
      </c>
      <c r="F96" s="18">
        <f>SUM(F97:F118)</f>
        <v>37033.074940000006</v>
      </c>
      <c r="G96" s="18">
        <f t="shared" si="5"/>
        <v>0</v>
      </c>
      <c r="H96" s="18">
        <f t="shared" si="6"/>
        <v>40725.800269999992</v>
      </c>
      <c r="I96" s="18">
        <f t="shared" si="7"/>
        <v>47.625528069929508</v>
      </c>
    </row>
    <row r="97" spans="1:9" ht="122.25" customHeight="1">
      <c r="A97" s="70" t="s">
        <v>823</v>
      </c>
      <c r="B97" s="23" t="s">
        <v>12</v>
      </c>
      <c r="C97" s="59" t="s">
        <v>86</v>
      </c>
      <c r="D97" s="72">
        <v>3550.18</v>
      </c>
      <c r="E97" s="72">
        <v>1215.5782200000001</v>
      </c>
      <c r="F97" s="72">
        <v>1215.5782200000001</v>
      </c>
      <c r="G97" s="21">
        <f t="shared" si="5"/>
        <v>0</v>
      </c>
      <c r="H97" s="21">
        <f t="shared" si="6"/>
        <v>2334.60178</v>
      </c>
      <c r="I97" s="21">
        <f t="shared" si="7"/>
        <v>34.23990389219702</v>
      </c>
    </row>
    <row r="98" spans="1:9" ht="57" customHeight="1">
      <c r="A98" s="67" t="s">
        <v>801</v>
      </c>
      <c r="B98" s="79">
        <v>444</v>
      </c>
      <c r="C98" s="59" t="s">
        <v>517</v>
      </c>
      <c r="D98" s="72">
        <v>259.55369999999999</v>
      </c>
      <c r="E98" s="72">
        <v>88.793450000000007</v>
      </c>
      <c r="F98" s="72">
        <v>88.793450000000007</v>
      </c>
      <c r="G98" s="21">
        <f t="shared" si="5"/>
        <v>0</v>
      </c>
      <c r="H98" s="21">
        <f t="shared" si="6"/>
        <v>170.76024999999998</v>
      </c>
      <c r="I98" s="21">
        <f t="shared" si="7"/>
        <v>34.210049789311427</v>
      </c>
    </row>
    <row r="99" spans="1:9" ht="27.75" customHeight="1">
      <c r="A99" s="67" t="s">
        <v>70</v>
      </c>
      <c r="B99" s="79">
        <v>444</v>
      </c>
      <c r="C99" s="59" t="s">
        <v>87</v>
      </c>
      <c r="D99" s="72">
        <v>47588.46716</v>
      </c>
      <c r="E99" s="72">
        <v>23585.409360000001</v>
      </c>
      <c r="F99" s="72">
        <v>23585.409360000001</v>
      </c>
      <c r="G99" s="21">
        <f t="shared" si="5"/>
        <v>0</v>
      </c>
      <c r="H99" s="21">
        <f t="shared" si="6"/>
        <v>24003.057799999999</v>
      </c>
      <c r="I99" s="21">
        <f t="shared" si="7"/>
        <v>49.561187337053958</v>
      </c>
    </row>
    <row r="100" spans="1:9" ht="44.25" customHeight="1">
      <c r="A100" s="67" t="s">
        <v>294</v>
      </c>
      <c r="B100" s="79">
        <v>444</v>
      </c>
      <c r="C100" s="59" t="s">
        <v>295</v>
      </c>
      <c r="D100" s="72">
        <v>16.071000000000002</v>
      </c>
      <c r="E100" s="72">
        <v>13.331</v>
      </c>
      <c r="F100" s="72">
        <v>13.331</v>
      </c>
      <c r="G100" s="21">
        <f t="shared" si="5"/>
        <v>0</v>
      </c>
      <c r="H100" s="21">
        <f t="shared" si="6"/>
        <v>2.740000000000002</v>
      </c>
      <c r="I100" s="21">
        <f t="shared" si="7"/>
        <v>82.950656461950089</v>
      </c>
    </row>
    <row r="101" spans="1:9" ht="41.25" customHeight="1">
      <c r="A101" s="67" t="s">
        <v>72</v>
      </c>
      <c r="B101" s="79">
        <v>444</v>
      </c>
      <c r="C101" s="59" t="s">
        <v>88</v>
      </c>
      <c r="D101" s="72">
        <v>1370.2365400000001</v>
      </c>
      <c r="E101" s="72">
        <v>406.42811999999998</v>
      </c>
      <c r="F101" s="72">
        <v>406.42811999999998</v>
      </c>
      <c r="G101" s="21">
        <f t="shared" si="5"/>
        <v>0</v>
      </c>
      <c r="H101" s="21">
        <f t="shared" si="6"/>
        <v>963.80842000000007</v>
      </c>
      <c r="I101" s="21">
        <f t="shared" si="7"/>
        <v>29.661164925582845</v>
      </c>
    </row>
    <row r="102" spans="1:9" ht="27.75" customHeight="1">
      <c r="A102" s="67" t="s">
        <v>45</v>
      </c>
      <c r="B102" s="79">
        <v>444</v>
      </c>
      <c r="C102" s="59" t="s">
        <v>89</v>
      </c>
      <c r="D102" s="72">
        <v>657.5</v>
      </c>
      <c r="E102" s="72">
        <v>293.483</v>
      </c>
      <c r="F102" s="72">
        <v>293.483</v>
      </c>
      <c r="G102" s="21">
        <f t="shared" si="5"/>
        <v>0</v>
      </c>
      <c r="H102" s="21">
        <f t="shared" si="6"/>
        <v>364.017</v>
      </c>
      <c r="I102" s="21">
        <f t="shared" si="7"/>
        <v>44.63619771863118</v>
      </c>
    </row>
    <row r="103" spans="1:9" ht="44.25" customHeight="1">
      <c r="A103" s="67" t="s">
        <v>511</v>
      </c>
      <c r="B103" s="79">
        <v>444</v>
      </c>
      <c r="C103" s="59" t="s">
        <v>518</v>
      </c>
      <c r="D103" s="72">
        <v>58</v>
      </c>
      <c r="E103" s="72">
        <v>25.5</v>
      </c>
      <c r="F103" s="72">
        <v>25.5</v>
      </c>
      <c r="G103" s="21">
        <f t="shared" si="5"/>
        <v>0</v>
      </c>
      <c r="H103" s="21">
        <f t="shared" si="6"/>
        <v>32.5</v>
      </c>
      <c r="I103" s="21">
        <f t="shared" si="7"/>
        <v>43.96551724137931</v>
      </c>
    </row>
    <row r="104" spans="1:9" ht="31.5" customHeight="1">
      <c r="A104" s="67" t="s">
        <v>74</v>
      </c>
      <c r="B104" s="79">
        <v>444</v>
      </c>
      <c r="C104" s="59" t="s">
        <v>90</v>
      </c>
      <c r="D104" s="72">
        <v>1266.1615300000001</v>
      </c>
      <c r="E104" s="72">
        <v>304.30254000000002</v>
      </c>
      <c r="F104" s="72">
        <v>304.30254000000002</v>
      </c>
      <c r="G104" s="21">
        <f t="shared" si="5"/>
        <v>0</v>
      </c>
      <c r="H104" s="21">
        <f t="shared" si="6"/>
        <v>961.85899000000006</v>
      </c>
      <c r="I104" s="21">
        <f t="shared" si="7"/>
        <v>24.033469094579111</v>
      </c>
    </row>
    <row r="105" spans="1:9" ht="27.75" customHeight="1">
      <c r="A105" s="67" t="s">
        <v>78</v>
      </c>
      <c r="B105" s="79">
        <v>444</v>
      </c>
      <c r="C105" s="59" t="s">
        <v>91</v>
      </c>
      <c r="D105" s="72">
        <v>2114.7619300000001</v>
      </c>
      <c r="E105" s="72">
        <v>868.37172999999996</v>
      </c>
      <c r="F105" s="72">
        <v>868.37172999999996</v>
      </c>
      <c r="G105" s="21">
        <f t="shared" si="5"/>
        <v>0</v>
      </c>
      <c r="H105" s="21">
        <f t="shared" si="6"/>
        <v>1246.3902000000003</v>
      </c>
      <c r="I105" s="21">
        <f t="shared" si="7"/>
        <v>41.062387102835729</v>
      </c>
    </row>
    <row r="106" spans="1:9" ht="21" customHeight="1">
      <c r="A106" s="67" t="s">
        <v>380</v>
      </c>
      <c r="B106" s="79">
        <v>444</v>
      </c>
      <c r="C106" s="59" t="s">
        <v>382</v>
      </c>
      <c r="D106" s="72">
        <v>190</v>
      </c>
      <c r="E106" s="72">
        <v>72.189840000000004</v>
      </c>
      <c r="F106" s="72">
        <v>72.189840000000004</v>
      </c>
      <c r="G106" s="21">
        <f t="shared" si="5"/>
        <v>0</v>
      </c>
      <c r="H106" s="21">
        <f>D105-F105</f>
        <v>1246.3902000000003</v>
      </c>
      <c r="I106" s="21">
        <f t="shared" si="7"/>
        <v>37.994652631578951</v>
      </c>
    </row>
    <row r="107" spans="1:9" ht="27.75" customHeight="1">
      <c r="A107" s="67" t="s">
        <v>80</v>
      </c>
      <c r="B107" s="79">
        <v>444</v>
      </c>
      <c r="C107" s="59" t="s">
        <v>92</v>
      </c>
      <c r="D107" s="72">
        <v>2190.3449999999998</v>
      </c>
      <c r="E107" s="72">
        <v>1044.64707</v>
      </c>
      <c r="F107" s="72">
        <v>1044.64707</v>
      </c>
      <c r="G107" s="21">
        <f t="shared" si="5"/>
        <v>0</v>
      </c>
      <c r="H107" s="21">
        <f t="shared" ref="H107:H118" si="11">D106-F106</f>
        <v>117.81016</v>
      </c>
      <c r="I107" s="21">
        <f t="shared" si="7"/>
        <v>47.693266129308398</v>
      </c>
    </row>
    <row r="108" spans="1:9" ht="32.25" customHeight="1">
      <c r="A108" s="67" t="s">
        <v>82</v>
      </c>
      <c r="B108" s="79">
        <v>444</v>
      </c>
      <c r="C108" s="59" t="s">
        <v>93</v>
      </c>
      <c r="D108" s="72">
        <v>361.89303999999998</v>
      </c>
      <c r="E108" s="72">
        <v>0.75</v>
      </c>
      <c r="F108" s="72">
        <v>0.75</v>
      </c>
      <c r="G108" s="21">
        <f t="shared" si="5"/>
        <v>0</v>
      </c>
      <c r="H108" s="21">
        <f t="shared" si="11"/>
        <v>1145.6979299999998</v>
      </c>
      <c r="I108" s="21">
        <f t="shared" si="7"/>
        <v>0.20724355461492158</v>
      </c>
    </row>
    <row r="109" spans="1:9" ht="32.25" customHeight="1">
      <c r="A109" s="67" t="s">
        <v>84</v>
      </c>
      <c r="B109" s="79">
        <v>444</v>
      </c>
      <c r="C109" s="59" t="s">
        <v>94</v>
      </c>
      <c r="D109" s="72">
        <v>2886.4361399999998</v>
      </c>
      <c r="E109" s="72">
        <v>1432.4849999999999</v>
      </c>
      <c r="F109" s="72">
        <v>1432.4849999999999</v>
      </c>
      <c r="G109" s="21">
        <f t="shared" si="5"/>
        <v>0</v>
      </c>
      <c r="H109" s="21">
        <f t="shared" si="11"/>
        <v>361.14303999999998</v>
      </c>
      <c r="I109" s="21">
        <f t="shared" si="7"/>
        <v>49.628154946812714</v>
      </c>
    </row>
    <row r="110" spans="1:9" ht="33" customHeight="1">
      <c r="A110" s="67" t="s">
        <v>70</v>
      </c>
      <c r="B110" s="79">
        <v>444</v>
      </c>
      <c r="C110" s="59" t="s">
        <v>95</v>
      </c>
      <c r="D110" s="72">
        <v>13765.739589999999</v>
      </c>
      <c r="E110" s="72">
        <v>7419.5649700000004</v>
      </c>
      <c r="F110" s="72">
        <v>7419.5649700000004</v>
      </c>
      <c r="G110" s="21">
        <f t="shared" si="5"/>
        <v>0</v>
      </c>
      <c r="H110" s="21">
        <f t="shared" si="11"/>
        <v>1453.9511399999999</v>
      </c>
      <c r="I110" s="21">
        <f t="shared" si="7"/>
        <v>53.898774718867102</v>
      </c>
    </row>
    <row r="111" spans="1:9" ht="30.75" customHeight="1">
      <c r="A111" s="67" t="s">
        <v>72</v>
      </c>
      <c r="B111" s="79">
        <v>444</v>
      </c>
      <c r="C111" s="59" t="s">
        <v>96</v>
      </c>
      <c r="D111" s="72">
        <v>130</v>
      </c>
      <c r="E111" s="72">
        <v>59.253999999999998</v>
      </c>
      <c r="F111" s="72">
        <v>59.253999999999998</v>
      </c>
      <c r="G111" s="21">
        <f t="shared" si="5"/>
        <v>0</v>
      </c>
      <c r="H111" s="21">
        <f t="shared" si="11"/>
        <v>6346.1746199999989</v>
      </c>
      <c r="I111" s="21">
        <f t="shared" si="7"/>
        <v>45.58</v>
      </c>
    </row>
    <row r="112" spans="1:9" ht="41.25" customHeight="1">
      <c r="A112" s="67" t="s">
        <v>45</v>
      </c>
      <c r="B112" s="79">
        <v>444</v>
      </c>
      <c r="C112" s="59" t="s">
        <v>97</v>
      </c>
      <c r="D112" s="72">
        <v>121</v>
      </c>
      <c r="E112" s="72">
        <v>71.090999999999994</v>
      </c>
      <c r="F112" s="72">
        <v>71.090999999999994</v>
      </c>
      <c r="G112" s="21">
        <f t="shared" si="5"/>
        <v>0</v>
      </c>
      <c r="H112" s="21">
        <f t="shared" si="11"/>
        <v>70.746000000000009</v>
      </c>
      <c r="I112" s="21">
        <f t="shared" si="7"/>
        <v>58.752892561983458</v>
      </c>
    </row>
    <row r="113" spans="1:9" ht="54" customHeight="1">
      <c r="A113" s="67" t="s">
        <v>511</v>
      </c>
      <c r="B113" s="79">
        <v>444</v>
      </c>
      <c r="C113" s="59" t="s">
        <v>519</v>
      </c>
      <c r="D113" s="72">
        <v>39.1</v>
      </c>
      <c r="E113" s="72">
        <v>0</v>
      </c>
      <c r="F113" s="72">
        <v>0</v>
      </c>
      <c r="G113" s="21">
        <f t="shared" si="5"/>
        <v>0</v>
      </c>
      <c r="H113" s="21">
        <f t="shared" si="11"/>
        <v>49.909000000000006</v>
      </c>
      <c r="I113" s="21">
        <f t="shared" si="7"/>
        <v>0</v>
      </c>
    </row>
    <row r="114" spans="1:9" ht="33" customHeight="1">
      <c r="A114" s="67" t="s">
        <v>74</v>
      </c>
      <c r="B114" s="79">
        <v>444</v>
      </c>
      <c r="C114" s="59" t="s">
        <v>98</v>
      </c>
      <c r="D114" s="72">
        <v>87</v>
      </c>
      <c r="E114" s="72">
        <v>0</v>
      </c>
      <c r="F114" s="72">
        <v>0</v>
      </c>
      <c r="G114" s="21">
        <f t="shared" si="5"/>
        <v>0</v>
      </c>
      <c r="H114" s="21">
        <f t="shared" si="11"/>
        <v>39.1</v>
      </c>
      <c r="I114" s="21">
        <f t="shared" si="7"/>
        <v>0</v>
      </c>
    </row>
    <row r="115" spans="1:9" ht="30" customHeight="1">
      <c r="A115" s="67" t="s">
        <v>80</v>
      </c>
      <c r="B115" s="79">
        <v>444</v>
      </c>
      <c r="C115" s="59" t="s">
        <v>383</v>
      </c>
      <c r="D115" s="72">
        <v>42</v>
      </c>
      <c r="E115" s="72">
        <v>0</v>
      </c>
      <c r="F115" s="72">
        <v>0</v>
      </c>
      <c r="G115" s="21">
        <f t="shared" si="5"/>
        <v>0</v>
      </c>
      <c r="H115" s="21">
        <f t="shared" si="11"/>
        <v>87</v>
      </c>
      <c r="I115" s="21">
        <f t="shared" si="7"/>
        <v>0</v>
      </c>
    </row>
    <row r="116" spans="1:9" ht="33.75" customHeight="1">
      <c r="A116" s="67" t="s">
        <v>82</v>
      </c>
      <c r="B116" s="79">
        <v>444</v>
      </c>
      <c r="C116" s="59" t="s">
        <v>99</v>
      </c>
      <c r="D116" s="72">
        <v>325.22000000000003</v>
      </c>
      <c r="E116" s="72">
        <v>21.69</v>
      </c>
      <c r="F116" s="72">
        <v>21.69</v>
      </c>
      <c r="G116" s="21">
        <f t="shared" si="5"/>
        <v>0</v>
      </c>
      <c r="H116" s="21">
        <f t="shared" si="11"/>
        <v>42</v>
      </c>
      <c r="I116" s="21">
        <f t="shared" si="7"/>
        <v>6.6693315294262341</v>
      </c>
    </row>
    <row r="117" spans="1:9" ht="33" customHeight="1">
      <c r="A117" s="67" t="s">
        <v>84</v>
      </c>
      <c r="B117" s="79">
        <v>444</v>
      </c>
      <c r="C117" s="59" t="s">
        <v>100</v>
      </c>
      <c r="D117" s="72">
        <v>458.51675999999998</v>
      </c>
      <c r="E117" s="72">
        <v>50.040300000000002</v>
      </c>
      <c r="F117" s="72">
        <v>50.040300000000002</v>
      </c>
      <c r="G117" s="21">
        <f t="shared" si="5"/>
        <v>0</v>
      </c>
      <c r="H117" s="21">
        <f t="shared" si="11"/>
        <v>303.53000000000003</v>
      </c>
      <c r="I117" s="21">
        <f t="shared" si="7"/>
        <v>10.913516007571895</v>
      </c>
    </row>
    <row r="118" spans="1:9" ht="33" customHeight="1">
      <c r="A118" s="67" t="s">
        <v>70</v>
      </c>
      <c r="B118" s="79">
        <v>444</v>
      </c>
      <c r="C118" s="59" t="s">
        <v>101</v>
      </c>
      <c r="D118" s="72">
        <v>280.69281999999998</v>
      </c>
      <c r="E118" s="72">
        <v>60.16534</v>
      </c>
      <c r="F118" s="72">
        <v>60.16534</v>
      </c>
      <c r="G118" s="21">
        <f t="shared" si="5"/>
        <v>0</v>
      </c>
      <c r="H118" s="21">
        <f t="shared" si="11"/>
        <v>408.47645999999997</v>
      </c>
      <c r="I118" s="21">
        <f t="shared" si="7"/>
        <v>21.434584611034939</v>
      </c>
    </row>
    <row r="119" spans="1:9" s="87" customFormat="1" ht="60" customHeight="1">
      <c r="A119" s="208" t="s">
        <v>465</v>
      </c>
      <c r="B119" s="209"/>
      <c r="C119" s="209"/>
      <c r="D119" s="209"/>
      <c r="E119" s="209"/>
      <c r="F119" s="209"/>
      <c r="G119" s="209"/>
      <c r="H119" s="209"/>
      <c r="I119" s="209"/>
    </row>
    <row r="120" spans="1:9" s="86" customFormat="1" ht="29.25" customHeight="1">
      <c r="A120" s="26" t="s">
        <v>1</v>
      </c>
      <c r="B120" s="27"/>
      <c r="C120" s="170" t="s">
        <v>468</v>
      </c>
      <c r="D120" s="118">
        <f>D122+D128+D134+D153+D156+D158+D161+D163</f>
        <v>40808.942999999999</v>
      </c>
      <c r="E120" s="118">
        <f>E122+E128+E134+E153+E156+E158+E161+E163</f>
        <v>13827.247000000001</v>
      </c>
      <c r="F120" s="118">
        <f>F122+F128+F134+F153+F156+F158+F161+F163</f>
        <v>13827.247000000001</v>
      </c>
      <c r="G120" s="118">
        <f t="shared" si="5"/>
        <v>0</v>
      </c>
      <c r="H120" s="118">
        <f t="shared" si="6"/>
        <v>26981.695999999996</v>
      </c>
      <c r="I120" s="118">
        <f t="shared" si="7"/>
        <v>33.882884445206045</v>
      </c>
    </row>
    <row r="121" spans="1:9" ht="31.5" customHeight="1">
      <c r="A121" s="28" t="s">
        <v>5</v>
      </c>
      <c r="B121" s="29"/>
      <c r="C121" s="29"/>
      <c r="D121" s="30"/>
      <c r="E121" s="30"/>
      <c r="F121" s="110"/>
      <c r="G121" s="31"/>
      <c r="H121" s="31"/>
      <c r="I121" s="31"/>
    </row>
    <row r="122" spans="1:9" s="88" customFormat="1" ht="45.75" customHeight="1">
      <c r="A122" s="133" t="s">
        <v>466</v>
      </c>
      <c r="B122" s="16"/>
      <c r="C122" s="74" t="s">
        <v>467</v>
      </c>
      <c r="D122" s="130">
        <f>SUM(D123:D127)</f>
        <v>4171.7240000000002</v>
      </c>
      <c r="E122" s="130">
        <f>SUM(E123:E127)</f>
        <v>1664.62618</v>
      </c>
      <c r="F122" s="130">
        <f>SUM(F123:F127)</f>
        <v>1664.62618</v>
      </c>
      <c r="G122" s="18">
        <f t="shared" si="5"/>
        <v>0</v>
      </c>
      <c r="H122" s="33">
        <f t="shared" ref="H122:H155" si="12">D122-F122</f>
        <v>2507.09782</v>
      </c>
      <c r="I122" s="18">
        <f t="shared" ref="I122:I156" si="13">F122/D122*100</f>
        <v>39.902596144903164</v>
      </c>
    </row>
    <row r="123" spans="1:9" s="88" customFormat="1" ht="106.5" customHeight="1">
      <c r="A123" s="70" t="s">
        <v>1050</v>
      </c>
      <c r="B123" s="105">
        <v>441</v>
      </c>
      <c r="C123" s="59" t="s">
        <v>469</v>
      </c>
      <c r="D123" s="72">
        <v>1273.788</v>
      </c>
      <c r="E123" s="72">
        <v>534.21326999999997</v>
      </c>
      <c r="F123" s="72">
        <v>534.21326999999997</v>
      </c>
      <c r="G123" s="22">
        <f t="shared" si="5"/>
        <v>0</v>
      </c>
      <c r="H123" s="171">
        <f t="shared" si="12"/>
        <v>739.57473000000005</v>
      </c>
      <c r="I123" s="22">
        <f t="shared" si="13"/>
        <v>41.938946669304464</v>
      </c>
    </row>
    <row r="124" spans="1:9" s="88" customFormat="1" ht="39.75" customHeight="1">
      <c r="A124" s="67" t="s">
        <v>1051</v>
      </c>
      <c r="B124" s="105">
        <v>441</v>
      </c>
      <c r="C124" s="59" t="s">
        <v>1052</v>
      </c>
      <c r="D124" s="72">
        <v>24.75</v>
      </c>
      <c r="E124" s="72">
        <v>0</v>
      </c>
      <c r="F124" s="72">
        <v>0</v>
      </c>
      <c r="G124" s="22">
        <f t="shared" ref="G124:G127" si="14">E124-F124</f>
        <v>0</v>
      </c>
      <c r="H124" s="171">
        <f t="shared" si="12"/>
        <v>24.75</v>
      </c>
      <c r="I124" s="22">
        <f t="shared" si="13"/>
        <v>0</v>
      </c>
    </row>
    <row r="125" spans="1:9" s="88" customFormat="1" ht="27.75" customHeight="1">
      <c r="A125" s="67" t="s">
        <v>70</v>
      </c>
      <c r="B125" s="105">
        <v>441</v>
      </c>
      <c r="C125" s="59" t="s">
        <v>470</v>
      </c>
      <c r="D125" s="72">
        <v>1854.644</v>
      </c>
      <c r="E125" s="72">
        <v>879.10742000000005</v>
      </c>
      <c r="F125" s="72">
        <v>879.10742000000005</v>
      </c>
      <c r="G125" s="22">
        <f t="shared" si="14"/>
        <v>0</v>
      </c>
      <c r="H125" s="171">
        <f t="shared" si="12"/>
        <v>975.53657999999996</v>
      </c>
      <c r="I125" s="22">
        <f t="shared" si="13"/>
        <v>47.400332354888597</v>
      </c>
    </row>
    <row r="126" spans="1:9" s="88" customFormat="1" ht="27.75" customHeight="1">
      <c r="A126" s="67" t="s">
        <v>45</v>
      </c>
      <c r="B126" s="105">
        <v>441</v>
      </c>
      <c r="C126" s="59" t="s">
        <v>471</v>
      </c>
      <c r="D126" s="72">
        <v>28.9</v>
      </c>
      <c r="E126" s="72">
        <v>0</v>
      </c>
      <c r="F126" s="72">
        <v>0</v>
      </c>
      <c r="G126" s="22">
        <f t="shared" si="14"/>
        <v>0</v>
      </c>
      <c r="H126" s="171">
        <f t="shared" si="12"/>
        <v>28.9</v>
      </c>
      <c r="I126" s="22">
        <f t="shared" si="13"/>
        <v>0</v>
      </c>
    </row>
    <row r="127" spans="1:9" s="88" customFormat="1" ht="27.75" customHeight="1">
      <c r="A127" s="67" t="s">
        <v>70</v>
      </c>
      <c r="B127" s="105">
        <v>441</v>
      </c>
      <c r="C127" s="59" t="s">
        <v>472</v>
      </c>
      <c r="D127" s="72">
        <v>989.64200000000005</v>
      </c>
      <c r="E127" s="72">
        <v>251.30548999999999</v>
      </c>
      <c r="F127" s="72">
        <v>251.30548999999999</v>
      </c>
      <c r="G127" s="22">
        <f t="shared" si="14"/>
        <v>0</v>
      </c>
      <c r="H127" s="171">
        <f t="shared" si="12"/>
        <v>738.33651000000009</v>
      </c>
      <c r="I127" s="22">
        <f t="shared" si="13"/>
        <v>25.393575656651596</v>
      </c>
    </row>
    <row r="128" spans="1:9" s="88" customFormat="1" ht="82.5" customHeight="1">
      <c r="A128" s="133" t="s">
        <v>473</v>
      </c>
      <c r="B128" s="24"/>
      <c r="C128" s="74" t="s">
        <v>474</v>
      </c>
      <c r="D128" s="18">
        <f>SUM(D129:D133)</f>
        <v>1748.6780000000001</v>
      </c>
      <c r="E128" s="18">
        <f>SUM(E129:E133)</f>
        <v>768.65138000000002</v>
      </c>
      <c r="F128" s="18">
        <f>SUM(F129:F130)</f>
        <v>768.65138000000002</v>
      </c>
      <c r="G128" s="18">
        <f t="shared" ref="G128:G155" si="15">E128-F128</f>
        <v>0</v>
      </c>
      <c r="H128" s="33">
        <f t="shared" si="12"/>
        <v>980.02662000000009</v>
      </c>
      <c r="I128" s="18">
        <f t="shared" si="13"/>
        <v>43.956141725349092</v>
      </c>
    </row>
    <row r="129" spans="1:9" ht="119.25" customHeight="1">
      <c r="A129" s="70" t="s">
        <v>1053</v>
      </c>
      <c r="B129" s="102">
        <v>441</v>
      </c>
      <c r="C129" s="59" t="s">
        <v>475</v>
      </c>
      <c r="D129" s="72">
        <v>1427.4880000000001</v>
      </c>
      <c r="E129" s="72">
        <v>529.09096</v>
      </c>
      <c r="F129" s="72">
        <v>529.09096</v>
      </c>
      <c r="G129" s="22">
        <f t="shared" si="15"/>
        <v>0</v>
      </c>
      <c r="H129" s="21">
        <f t="shared" si="12"/>
        <v>898.39704000000006</v>
      </c>
      <c r="I129" s="21">
        <f t="shared" si="13"/>
        <v>37.064476899280415</v>
      </c>
    </row>
    <row r="130" spans="1:9" ht="33" customHeight="1">
      <c r="A130" s="67" t="s">
        <v>70</v>
      </c>
      <c r="B130" s="102">
        <v>441</v>
      </c>
      <c r="C130" s="59" t="s">
        <v>476</v>
      </c>
      <c r="D130" s="72">
        <v>321.19</v>
      </c>
      <c r="E130" s="72">
        <v>239.56041999999999</v>
      </c>
      <c r="F130" s="72">
        <v>239.56041999999999</v>
      </c>
      <c r="G130" s="22">
        <f t="shared" si="15"/>
        <v>0</v>
      </c>
      <c r="H130" s="21">
        <f t="shared" si="12"/>
        <v>81.629580000000004</v>
      </c>
      <c r="I130" s="21">
        <f t="shared" si="13"/>
        <v>74.585267287275443</v>
      </c>
    </row>
    <row r="131" spans="1:9" ht="15.75" hidden="1">
      <c r="A131" s="34"/>
      <c r="B131" s="23" t="s">
        <v>14</v>
      </c>
      <c r="C131" s="20"/>
      <c r="D131" s="21"/>
      <c r="E131" s="21"/>
      <c r="F131" s="22"/>
      <c r="G131" s="22">
        <f t="shared" si="15"/>
        <v>0</v>
      </c>
      <c r="H131" s="21">
        <f t="shared" si="12"/>
        <v>0</v>
      </c>
      <c r="I131" s="21" t="e">
        <f t="shared" si="13"/>
        <v>#DIV/0!</v>
      </c>
    </row>
    <row r="132" spans="1:9" ht="15.75" hidden="1">
      <c r="A132" s="34"/>
      <c r="B132" s="23" t="s">
        <v>14</v>
      </c>
      <c r="C132" s="20"/>
      <c r="D132" s="21"/>
      <c r="E132" s="21"/>
      <c r="F132" s="22"/>
      <c r="G132" s="22">
        <f t="shared" si="15"/>
        <v>0</v>
      </c>
      <c r="H132" s="21">
        <f t="shared" si="12"/>
        <v>0</v>
      </c>
      <c r="I132" s="21" t="e">
        <f t="shared" si="13"/>
        <v>#DIV/0!</v>
      </c>
    </row>
    <row r="133" spans="1:9" ht="15.75" hidden="1">
      <c r="A133" s="34"/>
      <c r="B133" s="23" t="s">
        <v>14</v>
      </c>
      <c r="C133" s="20"/>
      <c r="D133" s="21"/>
      <c r="E133" s="21"/>
      <c r="F133" s="22"/>
      <c r="G133" s="22">
        <f t="shared" si="15"/>
        <v>0</v>
      </c>
      <c r="H133" s="21">
        <f t="shared" si="12"/>
        <v>0</v>
      </c>
      <c r="I133" s="21" t="e">
        <f t="shared" si="13"/>
        <v>#DIV/0!</v>
      </c>
    </row>
    <row r="134" spans="1:9" s="88" customFormat="1" ht="45.75" customHeight="1">
      <c r="A134" s="133" t="s">
        <v>477</v>
      </c>
      <c r="B134" s="24"/>
      <c r="C134" s="74" t="s">
        <v>478</v>
      </c>
      <c r="D134" s="18">
        <f>SUM(D135:D152)</f>
        <v>17354.681</v>
      </c>
      <c r="E134" s="18">
        <f>SUM(E135:E152)</f>
        <v>6800.0509700000002</v>
      </c>
      <c r="F134" s="18">
        <f>SUM(F135:F152)</f>
        <v>6800.0509700000002</v>
      </c>
      <c r="G134" s="18">
        <f>E134-F134</f>
        <v>0</v>
      </c>
      <c r="H134" s="18">
        <f>D134-F134</f>
        <v>10554.63003</v>
      </c>
      <c r="I134" s="18">
        <f t="shared" si="13"/>
        <v>39.182805895423833</v>
      </c>
    </row>
    <row r="135" spans="1:9" ht="57" customHeight="1">
      <c r="A135" s="67" t="s">
        <v>1054</v>
      </c>
      <c r="B135" s="102">
        <v>441</v>
      </c>
      <c r="C135" s="59" t="s">
        <v>479</v>
      </c>
      <c r="D135" s="72">
        <v>1535.6</v>
      </c>
      <c r="E135" s="72">
        <v>741.94600000000003</v>
      </c>
      <c r="F135" s="72">
        <v>741.94600000000003</v>
      </c>
      <c r="G135" s="21">
        <f t="shared" si="15"/>
        <v>0</v>
      </c>
      <c r="H135" s="21">
        <f t="shared" si="12"/>
        <v>793.65399999999988</v>
      </c>
      <c r="I135" s="21">
        <f>F135/D135*100</f>
        <v>48.316358426673617</v>
      </c>
    </row>
    <row r="136" spans="1:9" ht="51" customHeight="1">
      <c r="A136" s="67" t="s">
        <v>1055</v>
      </c>
      <c r="B136" s="102">
        <v>441</v>
      </c>
      <c r="C136" s="59" t="s">
        <v>480</v>
      </c>
      <c r="D136" s="72">
        <v>454.5</v>
      </c>
      <c r="E136" s="72">
        <v>221</v>
      </c>
      <c r="F136" s="72">
        <v>221</v>
      </c>
      <c r="G136" s="21">
        <f t="shared" si="15"/>
        <v>0</v>
      </c>
      <c r="H136" s="21">
        <f t="shared" si="12"/>
        <v>233.5</v>
      </c>
      <c r="I136" s="21">
        <f t="shared" si="13"/>
        <v>48.624862486248624</v>
      </c>
    </row>
    <row r="137" spans="1:9" ht="48" customHeight="1">
      <c r="A137" s="67" t="s">
        <v>1056</v>
      </c>
      <c r="B137" s="102">
        <v>441</v>
      </c>
      <c r="C137" s="59" t="s">
        <v>481</v>
      </c>
      <c r="D137" s="72">
        <v>151.5</v>
      </c>
      <c r="E137" s="72">
        <v>31.64</v>
      </c>
      <c r="F137" s="72">
        <v>31.64</v>
      </c>
      <c r="G137" s="21">
        <f t="shared" si="15"/>
        <v>0</v>
      </c>
      <c r="H137" s="21">
        <f t="shared" si="12"/>
        <v>119.86</v>
      </c>
      <c r="I137" s="21">
        <f t="shared" si="13"/>
        <v>20.884488448844884</v>
      </c>
    </row>
    <row r="138" spans="1:9" ht="74.25" customHeight="1">
      <c r="A138" s="67" t="s">
        <v>1057</v>
      </c>
      <c r="B138" s="102">
        <v>441</v>
      </c>
      <c r="C138" s="59" t="s">
        <v>482</v>
      </c>
      <c r="D138" s="72">
        <v>1464.5</v>
      </c>
      <c r="E138" s="72">
        <v>834.9</v>
      </c>
      <c r="F138" s="72">
        <v>834.9</v>
      </c>
      <c r="G138" s="21">
        <f t="shared" si="15"/>
        <v>0</v>
      </c>
      <c r="H138" s="21">
        <f t="shared" si="12"/>
        <v>629.6</v>
      </c>
      <c r="I138" s="21">
        <f t="shared" ref="I138:I152" si="16">F138/D138*100</f>
        <v>57.009218163195627</v>
      </c>
    </row>
    <row r="139" spans="1:9" ht="54.75" customHeight="1">
      <c r="A139" s="67" t="s">
        <v>1058</v>
      </c>
      <c r="B139" s="102">
        <v>441</v>
      </c>
      <c r="C139" s="59" t="s">
        <v>483</v>
      </c>
      <c r="D139" s="72">
        <v>454.5</v>
      </c>
      <c r="E139" s="72">
        <v>174</v>
      </c>
      <c r="F139" s="72">
        <v>174</v>
      </c>
      <c r="G139" s="21">
        <f t="shared" si="15"/>
        <v>0</v>
      </c>
      <c r="H139" s="21">
        <f t="shared" si="12"/>
        <v>280.5</v>
      </c>
      <c r="I139" s="21">
        <f t="shared" si="16"/>
        <v>38.283828382838287</v>
      </c>
    </row>
    <row r="140" spans="1:9" ht="54.75" customHeight="1">
      <c r="A140" s="67" t="s">
        <v>1059</v>
      </c>
      <c r="B140" s="102">
        <v>441</v>
      </c>
      <c r="C140" s="59" t="s">
        <v>484</v>
      </c>
      <c r="D140" s="72">
        <v>255.2475</v>
      </c>
      <c r="E140" s="72">
        <v>93.935699999999997</v>
      </c>
      <c r="F140" s="72">
        <v>93.935699999999997</v>
      </c>
      <c r="G140" s="21">
        <f t="shared" si="15"/>
        <v>0</v>
      </c>
      <c r="H140" s="21">
        <f t="shared" si="12"/>
        <v>161.31180000000001</v>
      </c>
      <c r="I140" s="21">
        <f t="shared" si="16"/>
        <v>36.801810007933476</v>
      </c>
    </row>
    <row r="141" spans="1:9" ht="63.75" customHeight="1">
      <c r="A141" s="67" t="s">
        <v>1060</v>
      </c>
      <c r="B141" s="102">
        <v>441</v>
      </c>
      <c r="C141" s="59" t="s">
        <v>485</v>
      </c>
      <c r="D141" s="72">
        <v>1874.56</v>
      </c>
      <c r="E141" s="72">
        <v>0</v>
      </c>
      <c r="F141" s="72">
        <v>0</v>
      </c>
      <c r="G141" s="21">
        <f t="shared" si="15"/>
        <v>0</v>
      </c>
      <c r="H141" s="21">
        <f t="shared" si="12"/>
        <v>1874.56</v>
      </c>
      <c r="I141" s="21">
        <f>F141/D141*100</f>
        <v>0</v>
      </c>
    </row>
    <row r="142" spans="1:9" ht="61.5" customHeight="1">
      <c r="A142" s="67" t="s">
        <v>1061</v>
      </c>
      <c r="B142" s="102">
        <v>441</v>
      </c>
      <c r="C142" s="59" t="s">
        <v>486</v>
      </c>
      <c r="D142" s="72">
        <v>349</v>
      </c>
      <c r="E142" s="72">
        <v>129.85</v>
      </c>
      <c r="F142" s="72">
        <v>129.85</v>
      </c>
      <c r="G142" s="21">
        <f t="shared" si="15"/>
        <v>0</v>
      </c>
      <c r="H142" s="21">
        <f t="shared" si="12"/>
        <v>219.15</v>
      </c>
      <c r="I142" s="21">
        <f t="shared" si="16"/>
        <v>37.206303724928361</v>
      </c>
    </row>
    <row r="143" spans="1:9" ht="72.75" customHeight="1">
      <c r="A143" s="67" t="s">
        <v>1062</v>
      </c>
      <c r="B143" s="102">
        <v>441</v>
      </c>
      <c r="C143" s="59" t="s">
        <v>487</v>
      </c>
      <c r="D143" s="72">
        <v>969.6</v>
      </c>
      <c r="E143" s="72">
        <v>394.65354000000002</v>
      </c>
      <c r="F143" s="72">
        <v>394.65354000000002</v>
      </c>
      <c r="G143" s="21">
        <f t="shared" si="15"/>
        <v>0</v>
      </c>
      <c r="H143" s="21">
        <f t="shared" si="12"/>
        <v>574.94646</v>
      </c>
      <c r="I143" s="21">
        <f t="shared" si="16"/>
        <v>40.702716584158416</v>
      </c>
    </row>
    <row r="144" spans="1:9" ht="78.75" customHeight="1">
      <c r="A144" s="67" t="s">
        <v>1063</v>
      </c>
      <c r="B144" s="102">
        <v>441</v>
      </c>
      <c r="C144" s="59" t="s">
        <v>488</v>
      </c>
      <c r="D144" s="72">
        <v>340</v>
      </c>
      <c r="E144" s="72">
        <v>141.36000000000001</v>
      </c>
      <c r="F144" s="72">
        <v>141.36000000000001</v>
      </c>
      <c r="G144" s="21">
        <f t="shared" si="15"/>
        <v>0</v>
      </c>
      <c r="H144" s="21">
        <f t="shared" si="12"/>
        <v>198.64</v>
      </c>
      <c r="I144" s="21">
        <f t="shared" si="16"/>
        <v>41.576470588235296</v>
      </c>
    </row>
    <row r="145" spans="1:9" ht="74.25" customHeight="1">
      <c r="A145" s="67" t="s">
        <v>1064</v>
      </c>
      <c r="B145" s="102">
        <v>441</v>
      </c>
      <c r="C145" s="59" t="s">
        <v>489</v>
      </c>
      <c r="D145" s="72">
        <v>100</v>
      </c>
      <c r="E145" s="72">
        <v>0</v>
      </c>
      <c r="F145" s="72">
        <v>0</v>
      </c>
      <c r="G145" s="21">
        <f t="shared" si="15"/>
        <v>0</v>
      </c>
      <c r="H145" s="21">
        <f t="shared" si="12"/>
        <v>100</v>
      </c>
      <c r="I145" s="21">
        <f t="shared" si="16"/>
        <v>0</v>
      </c>
    </row>
    <row r="146" spans="1:9" ht="84.75" customHeight="1">
      <c r="A146" s="67" t="s">
        <v>1065</v>
      </c>
      <c r="B146" s="102">
        <v>441</v>
      </c>
      <c r="C146" s="59" t="s">
        <v>490</v>
      </c>
      <c r="D146" s="72">
        <v>60</v>
      </c>
      <c r="E146" s="72">
        <v>15.19172</v>
      </c>
      <c r="F146" s="72">
        <v>15.19172</v>
      </c>
      <c r="G146" s="21">
        <f t="shared" si="15"/>
        <v>0</v>
      </c>
      <c r="H146" s="21">
        <f t="shared" si="12"/>
        <v>44.808279999999996</v>
      </c>
      <c r="I146" s="21">
        <f t="shared" si="16"/>
        <v>25.319533333333332</v>
      </c>
    </row>
    <row r="147" spans="1:9" ht="63.75" customHeight="1">
      <c r="A147" s="67" t="s">
        <v>1066</v>
      </c>
      <c r="B147" s="102">
        <v>441</v>
      </c>
      <c r="C147" s="59" t="s">
        <v>491</v>
      </c>
      <c r="D147" s="72">
        <v>557.76</v>
      </c>
      <c r="E147" s="72">
        <v>263.29649999999998</v>
      </c>
      <c r="F147" s="72">
        <v>263.29649999999998</v>
      </c>
      <c r="G147" s="21">
        <f t="shared" si="15"/>
        <v>0</v>
      </c>
      <c r="H147" s="21">
        <f t="shared" si="12"/>
        <v>294.46350000000001</v>
      </c>
      <c r="I147" s="21">
        <f t="shared" si="16"/>
        <v>47.206056368330465</v>
      </c>
    </row>
    <row r="148" spans="1:9" ht="71.25" customHeight="1">
      <c r="A148" s="67" t="s">
        <v>1067</v>
      </c>
      <c r="B148" s="102">
        <v>441</v>
      </c>
      <c r="C148" s="59" t="s">
        <v>492</v>
      </c>
      <c r="D148" s="72">
        <v>193.92</v>
      </c>
      <c r="E148" s="72">
        <v>85.9</v>
      </c>
      <c r="F148" s="72">
        <v>85.9</v>
      </c>
      <c r="G148" s="21">
        <f t="shared" si="15"/>
        <v>0</v>
      </c>
      <c r="H148" s="21">
        <f t="shared" si="12"/>
        <v>108.01999999999998</v>
      </c>
      <c r="I148" s="21">
        <f t="shared" si="16"/>
        <v>44.296617161716178</v>
      </c>
    </row>
    <row r="149" spans="1:9" ht="31.5" customHeight="1">
      <c r="A149" s="67" t="s">
        <v>70</v>
      </c>
      <c r="B149" s="102">
        <v>441</v>
      </c>
      <c r="C149" s="59" t="s">
        <v>493</v>
      </c>
      <c r="D149" s="72">
        <v>8269.9220000000005</v>
      </c>
      <c r="E149" s="72">
        <v>3668.94751</v>
      </c>
      <c r="F149" s="72">
        <v>3668.94751</v>
      </c>
      <c r="G149" s="21">
        <f t="shared" si="15"/>
        <v>0</v>
      </c>
      <c r="H149" s="21">
        <f t="shared" si="12"/>
        <v>4600.9744900000005</v>
      </c>
      <c r="I149" s="21">
        <f t="shared" si="16"/>
        <v>44.364959064910167</v>
      </c>
    </row>
    <row r="150" spans="1:9" ht="54" customHeight="1">
      <c r="A150" s="67" t="s">
        <v>72</v>
      </c>
      <c r="B150" s="102">
        <v>441</v>
      </c>
      <c r="C150" s="59" t="s">
        <v>494</v>
      </c>
      <c r="D150" s="72">
        <v>253.5</v>
      </c>
      <c r="E150" s="72">
        <v>0</v>
      </c>
      <c r="F150" s="72">
        <v>0</v>
      </c>
      <c r="G150" s="21">
        <f t="shared" si="15"/>
        <v>0</v>
      </c>
      <c r="H150" s="21">
        <f t="shared" si="12"/>
        <v>253.5</v>
      </c>
      <c r="I150" s="21">
        <f t="shared" si="16"/>
        <v>0</v>
      </c>
    </row>
    <row r="151" spans="1:9" ht="39" customHeight="1">
      <c r="A151" s="67" t="s">
        <v>45</v>
      </c>
      <c r="B151" s="102">
        <v>441</v>
      </c>
      <c r="C151" s="59" t="s">
        <v>781</v>
      </c>
      <c r="D151" s="72">
        <v>41.24</v>
      </c>
      <c r="E151" s="72">
        <v>3.43</v>
      </c>
      <c r="F151" s="72">
        <v>3.43</v>
      </c>
      <c r="G151" s="21">
        <f t="shared" si="15"/>
        <v>0</v>
      </c>
      <c r="H151" s="21">
        <f t="shared" si="12"/>
        <v>37.81</v>
      </c>
      <c r="I151" s="21">
        <f t="shared" si="16"/>
        <v>8.3171677982541237</v>
      </c>
    </row>
    <row r="152" spans="1:9" ht="54" customHeight="1">
      <c r="A152" s="67" t="s">
        <v>511</v>
      </c>
      <c r="B152" s="102">
        <v>441</v>
      </c>
      <c r="C152" s="59" t="s">
        <v>1068</v>
      </c>
      <c r="D152" s="72">
        <v>29.331499999999998</v>
      </c>
      <c r="E152" s="72">
        <v>0</v>
      </c>
      <c r="F152" s="72">
        <v>0</v>
      </c>
      <c r="G152" s="21">
        <f t="shared" si="15"/>
        <v>0</v>
      </c>
      <c r="H152" s="21">
        <f t="shared" si="12"/>
        <v>29.331499999999998</v>
      </c>
      <c r="I152" s="21">
        <f t="shared" si="16"/>
        <v>0</v>
      </c>
    </row>
    <row r="153" spans="1:9" ht="84" customHeight="1">
      <c r="A153" s="133" t="s">
        <v>1072</v>
      </c>
      <c r="B153" s="154"/>
      <c r="C153" s="74" t="s">
        <v>495</v>
      </c>
      <c r="D153" s="17">
        <f>SUM(D154:D155)</f>
        <v>7416.36</v>
      </c>
      <c r="E153" s="17">
        <f>SUM(E154:E155)</f>
        <v>1213.9184700000001</v>
      </c>
      <c r="F153" s="17">
        <f>SUM(F154:F155)</f>
        <v>1213.9184700000001</v>
      </c>
      <c r="G153" s="18">
        <f t="shared" si="15"/>
        <v>0</v>
      </c>
      <c r="H153" s="18">
        <f t="shared" si="12"/>
        <v>6202.4415300000001</v>
      </c>
      <c r="I153" s="18">
        <f t="shared" si="13"/>
        <v>16.368116838988399</v>
      </c>
    </row>
    <row r="154" spans="1:9" ht="60.75" customHeight="1">
      <c r="A154" s="67" t="s">
        <v>1070</v>
      </c>
      <c r="B154" s="172"/>
      <c r="C154" s="59" t="s">
        <v>496</v>
      </c>
      <c r="D154" s="72">
        <v>5976.36</v>
      </c>
      <c r="E154" s="72">
        <v>712.15841999999998</v>
      </c>
      <c r="F154" s="72">
        <v>712.15841999999998</v>
      </c>
      <c r="G154" s="22">
        <f t="shared" si="15"/>
        <v>0</v>
      </c>
      <c r="H154" s="22">
        <f t="shared" si="12"/>
        <v>5264.2015799999999</v>
      </c>
      <c r="I154" s="22">
        <f t="shared" si="13"/>
        <v>11.916257052787985</v>
      </c>
    </row>
    <row r="155" spans="1:9" ht="57" customHeight="1">
      <c r="A155" s="67" t="s">
        <v>1071</v>
      </c>
      <c r="B155" s="102">
        <v>441</v>
      </c>
      <c r="C155" s="59" t="s">
        <v>1069</v>
      </c>
      <c r="D155" s="72">
        <v>1440</v>
      </c>
      <c r="E155" s="72">
        <v>501.76004999999998</v>
      </c>
      <c r="F155" s="72">
        <v>501.76004999999998</v>
      </c>
      <c r="G155" s="22">
        <f t="shared" si="15"/>
        <v>0</v>
      </c>
      <c r="H155" s="22">
        <f t="shared" si="12"/>
        <v>938.23995000000002</v>
      </c>
      <c r="I155" s="22">
        <f t="shared" si="13"/>
        <v>34.844447916666667</v>
      </c>
    </row>
    <row r="156" spans="1:9" ht="135.75" customHeight="1">
      <c r="A156" s="153" t="s">
        <v>1073</v>
      </c>
      <c r="B156" s="174"/>
      <c r="C156" s="74" t="s">
        <v>627</v>
      </c>
      <c r="D156" s="130">
        <f>D157</f>
        <v>3075</v>
      </c>
      <c r="E156" s="130">
        <f t="shared" ref="E156:F156" si="17">E157</f>
        <v>0</v>
      </c>
      <c r="F156" s="130">
        <f t="shared" si="17"/>
        <v>0</v>
      </c>
      <c r="G156" s="18">
        <f t="shared" ref="G156:G172" si="18">E156-F156</f>
        <v>0</v>
      </c>
      <c r="H156" s="18">
        <f t="shared" ref="H156" si="19">D156-F156</f>
        <v>3075</v>
      </c>
      <c r="I156" s="18">
        <f t="shared" si="13"/>
        <v>0</v>
      </c>
    </row>
    <row r="157" spans="1:9" ht="102" customHeight="1">
      <c r="A157" s="70" t="s">
        <v>1074</v>
      </c>
      <c r="B157" s="102">
        <v>441</v>
      </c>
      <c r="C157" s="59" t="s">
        <v>628</v>
      </c>
      <c r="D157" s="72">
        <v>3075</v>
      </c>
      <c r="E157" s="72">
        <v>0</v>
      </c>
      <c r="F157" s="72">
        <v>0</v>
      </c>
      <c r="G157" s="175">
        <f t="shared" ref="G157:G160" si="20">E157-F157</f>
        <v>0</v>
      </c>
      <c r="H157" s="175">
        <f t="shared" ref="H157:H160" si="21">D157-F157</f>
        <v>3075</v>
      </c>
      <c r="I157" s="21">
        <f t="shared" ref="I157:I160" si="22">F157/D157*100</f>
        <v>0</v>
      </c>
    </row>
    <row r="158" spans="1:9" ht="96.75" customHeight="1">
      <c r="A158" s="133" t="s">
        <v>1075</v>
      </c>
      <c r="B158" s="174"/>
      <c r="C158" s="74" t="s">
        <v>783</v>
      </c>
      <c r="D158" s="130">
        <f>D160+D159</f>
        <v>285</v>
      </c>
      <c r="E158" s="130">
        <f t="shared" ref="E158:F158" si="23">E160+E159</f>
        <v>285</v>
      </c>
      <c r="F158" s="130">
        <f t="shared" si="23"/>
        <v>285</v>
      </c>
      <c r="G158" s="177">
        <f t="shared" si="20"/>
        <v>0</v>
      </c>
      <c r="H158" s="177">
        <f t="shared" si="21"/>
        <v>0</v>
      </c>
      <c r="I158" s="18">
        <f t="shared" si="22"/>
        <v>100</v>
      </c>
    </row>
    <row r="159" spans="1:9" ht="77.25" customHeight="1">
      <c r="A159" s="67" t="s">
        <v>1076</v>
      </c>
      <c r="B159" s="105"/>
      <c r="C159" s="59" t="s">
        <v>1078</v>
      </c>
      <c r="D159" s="72">
        <v>275</v>
      </c>
      <c r="E159" s="72">
        <v>275</v>
      </c>
      <c r="F159" s="72">
        <v>275</v>
      </c>
      <c r="G159" s="176">
        <f t="shared" si="20"/>
        <v>0</v>
      </c>
      <c r="H159" s="176">
        <f t="shared" si="21"/>
        <v>0</v>
      </c>
      <c r="I159" s="22">
        <f t="shared" si="22"/>
        <v>100</v>
      </c>
    </row>
    <row r="160" spans="1:9" ht="56.25" customHeight="1">
      <c r="A160" s="67" t="s">
        <v>1077</v>
      </c>
      <c r="B160" s="102">
        <v>441</v>
      </c>
      <c r="C160" s="59" t="s">
        <v>1079</v>
      </c>
      <c r="D160" s="72">
        <v>10</v>
      </c>
      <c r="E160" s="72">
        <v>10</v>
      </c>
      <c r="F160" s="72">
        <v>10</v>
      </c>
      <c r="G160" s="176">
        <f t="shared" si="20"/>
        <v>0</v>
      </c>
      <c r="H160" s="176">
        <f t="shared" si="21"/>
        <v>0</v>
      </c>
      <c r="I160" s="22">
        <f t="shared" si="22"/>
        <v>100</v>
      </c>
    </row>
    <row r="161" spans="1:9" ht="74.25" customHeight="1">
      <c r="A161" s="133" t="s">
        <v>1080</v>
      </c>
      <c r="B161" s="174"/>
      <c r="C161" s="74" t="s">
        <v>629</v>
      </c>
      <c r="D161" s="130">
        <f>D162</f>
        <v>263.5</v>
      </c>
      <c r="E161" s="130">
        <f>E162</f>
        <v>0</v>
      </c>
      <c r="F161" s="130">
        <f>F162</f>
        <v>0</v>
      </c>
      <c r="G161" s="18">
        <f t="shared" ref="G161:G162" si="24">E161-F161</f>
        <v>0</v>
      </c>
      <c r="H161" s="18">
        <f t="shared" ref="H161:H162" si="25">D161-F161</f>
        <v>263.5</v>
      </c>
      <c r="I161" s="18">
        <f t="shared" ref="I161:I162" si="26">F161/D161*100</f>
        <v>0</v>
      </c>
    </row>
    <row r="162" spans="1:9" ht="57" customHeight="1">
      <c r="A162" s="67" t="s">
        <v>1081</v>
      </c>
      <c r="B162" s="105"/>
      <c r="C162" s="59" t="s">
        <v>782</v>
      </c>
      <c r="D162" s="72">
        <v>263.5</v>
      </c>
      <c r="E162" s="72">
        <v>0</v>
      </c>
      <c r="F162" s="72">
        <v>0</v>
      </c>
      <c r="G162" s="104">
        <f t="shared" si="24"/>
        <v>0</v>
      </c>
      <c r="H162" s="104">
        <f t="shared" si="25"/>
        <v>263.5</v>
      </c>
      <c r="I162" s="104">
        <f t="shared" si="26"/>
        <v>0</v>
      </c>
    </row>
    <row r="163" spans="1:9" ht="87.75" customHeight="1">
      <c r="A163" s="133" t="s">
        <v>1082</v>
      </c>
      <c r="B163" s="174"/>
      <c r="C163" s="74" t="s">
        <v>1083</v>
      </c>
      <c r="D163" s="130">
        <f>SUM(D164:D165)</f>
        <v>6494</v>
      </c>
      <c r="E163" s="130">
        <f>SUM(E164:E165)</f>
        <v>3095</v>
      </c>
      <c r="F163" s="130">
        <f>SUM(F164:F165)</f>
        <v>3095</v>
      </c>
      <c r="G163" s="18">
        <f t="shared" ref="G163:G165" si="27">E163-F163</f>
        <v>0</v>
      </c>
      <c r="H163" s="18">
        <f t="shared" ref="H163:H165" si="28">D163-F163</f>
        <v>3399</v>
      </c>
      <c r="I163" s="18">
        <f t="shared" ref="I163:I165" si="29">F163/D163*100</f>
        <v>47.65937788728057</v>
      </c>
    </row>
    <row r="164" spans="1:9" ht="70.5" customHeight="1">
      <c r="A164" s="67" t="s">
        <v>1084</v>
      </c>
      <c r="B164" s="105">
        <v>441</v>
      </c>
      <c r="C164" s="59" t="s">
        <v>1086</v>
      </c>
      <c r="D164" s="72">
        <v>6250</v>
      </c>
      <c r="E164" s="72">
        <v>3000</v>
      </c>
      <c r="F164" s="72">
        <v>3000</v>
      </c>
      <c r="G164" s="22">
        <f t="shared" si="27"/>
        <v>0</v>
      </c>
      <c r="H164" s="22">
        <f t="shared" si="28"/>
        <v>3250</v>
      </c>
      <c r="I164" s="22">
        <f t="shared" si="29"/>
        <v>48</v>
      </c>
    </row>
    <row r="165" spans="1:9" ht="75" customHeight="1">
      <c r="A165" s="67" t="s">
        <v>1085</v>
      </c>
      <c r="B165" s="105">
        <v>441</v>
      </c>
      <c r="C165" s="59" t="s">
        <v>1087</v>
      </c>
      <c r="D165" s="72">
        <v>244</v>
      </c>
      <c r="E165" s="72">
        <v>95</v>
      </c>
      <c r="F165" s="72">
        <v>95</v>
      </c>
      <c r="G165" s="22">
        <f t="shared" si="27"/>
        <v>0</v>
      </c>
      <c r="H165" s="22">
        <f t="shared" si="28"/>
        <v>149</v>
      </c>
      <c r="I165" s="22">
        <f t="shared" si="29"/>
        <v>38.934426229508198</v>
      </c>
    </row>
    <row r="166" spans="1:9" ht="61.5" customHeight="1">
      <c r="A166" s="199" t="s">
        <v>784</v>
      </c>
      <c r="B166" s="213"/>
      <c r="C166" s="213"/>
      <c r="D166" s="213"/>
      <c r="E166" s="213"/>
      <c r="F166" s="213"/>
      <c r="G166" s="213"/>
      <c r="H166" s="213"/>
      <c r="I166" s="213"/>
    </row>
    <row r="167" spans="1:9" s="89" customFormat="1" ht="41.25" customHeight="1">
      <c r="A167" s="8" t="s">
        <v>1</v>
      </c>
      <c r="B167" s="189"/>
      <c r="C167" s="194" t="s">
        <v>787</v>
      </c>
      <c r="D167" s="192">
        <f>D169</f>
        <v>4700</v>
      </c>
      <c r="E167" s="192">
        <f>E169</f>
        <v>400</v>
      </c>
      <c r="F167" s="192">
        <f>F169</f>
        <v>400</v>
      </c>
      <c r="G167" s="193">
        <f t="shared" ref="G167" si="30">E167-F167</f>
        <v>0</v>
      </c>
      <c r="H167" s="193">
        <f t="shared" ref="H167" si="31">D167-F167</f>
        <v>4300</v>
      </c>
      <c r="I167" s="192">
        <f>F167/D167*100</f>
        <v>8.5106382978723403</v>
      </c>
    </row>
    <row r="168" spans="1:9" ht="33.75" customHeight="1">
      <c r="A168" s="11" t="s">
        <v>5</v>
      </c>
      <c r="B168" s="189"/>
      <c r="C168" s="190"/>
      <c r="D168" s="189"/>
      <c r="E168" s="189"/>
      <c r="F168" s="189"/>
      <c r="G168" s="191"/>
      <c r="H168" s="191"/>
      <c r="I168" s="189"/>
    </row>
    <row r="169" spans="1:9" ht="72" customHeight="1">
      <c r="A169" s="133" t="s">
        <v>1088</v>
      </c>
      <c r="B169" s="174"/>
      <c r="C169" s="74" t="s">
        <v>785</v>
      </c>
      <c r="D169" s="130">
        <f>SUM(D170)</f>
        <v>4700</v>
      </c>
      <c r="E169" s="130">
        <f>SUM(E170)</f>
        <v>400</v>
      </c>
      <c r="F169" s="130">
        <f>SUM(F170)</f>
        <v>400</v>
      </c>
      <c r="G169" s="18">
        <f t="shared" ref="G169:G170" si="32">E169-F169</f>
        <v>0</v>
      </c>
      <c r="H169" s="18">
        <f t="shared" ref="H169:H170" si="33">D169-F169</f>
        <v>4300</v>
      </c>
      <c r="I169" s="18">
        <f t="shared" ref="I169:I170" si="34">F169/D169*100</f>
        <v>8.5106382978723403</v>
      </c>
    </row>
    <row r="170" spans="1:9" ht="51" customHeight="1">
      <c r="A170" s="67" t="s">
        <v>1089</v>
      </c>
      <c r="B170" s="102">
        <v>441</v>
      </c>
      <c r="C170" s="59" t="s">
        <v>786</v>
      </c>
      <c r="D170" s="72">
        <v>4700</v>
      </c>
      <c r="E170" s="72">
        <v>400</v>
      </c>
      <c r="F170" s="72">
        <v>400</v>
      </c>
      <c r="G170" s="22">
        <f t="shared" si="32"/>
        <v>0</v>
      </c>
      <c r="H170" s="22">
        <f t="shared" si="33"/>
        <v>4300</v>
      </c>
      <c r="I170" s="22">
        <f t="shared" si="34"/>
        <v>8.5106382978723403</v>
      </c>
    </row>
    <row r="171" spans="1:9" s="87" customFormat="1" ht="62.25" customHeight="1">
      <c r="A171" s="199" t="s">
        <v>47</v>
      </c>
      <c r="B171" s="213"/>
      <c r="C171" s="213"/>
      <c r="D171" s="213"/>
      <c r="E171" s="213"/>
      <c r="F171" s="213"/>
      <c r="G171" s="213"/>
      <c r="H171" s="213"/>
      <c r="I171" s="213"/>
    </row>
    <row r="172" spans="1:9" s="90" customFormat="1" ht="40.5" customHeight="1">
      <c r="A172" s="8" t="s">
        <v>1</v>
      </c>
      <c r="B172" s="10"/>
      <c r="C172" s="80" t="s">
        <v>123</v>
      </c>
      <c r="D172" s="118">
        <f>D174+D182+D184+D199</f>
        <v>811617.20970000024</v>
      </c>
      <c r="E172" s="118">
        <f t="shared" ref="E172:F172" si="35">E174+E182+E184+E199</f>
        <v>489146.85284999997</v>
      </c>
      <c r="F172" s="118">
        <f t="shared" si="35"/>
        <v>489146.85284999997</v>
      </c>
      <c r="G172" s="118">
        <f t="shared" si="18"/>
        <v>0</v>
      </c>
      <c r="H172" s="118">
        <f t="shared" ref="H172" si="36">D172-F172</f>
        <v>322470.35685000027</v>
      </c>
      <c r="I172" s="118">
        <f>F172/D172*100</f>
        <v>60.268171621299693</v>
      </c>
    </row>
    <row r="173" spans="1:9" ht="30.75" customHeight="1">
      <c r="A173" s="11" t="s">
        <v>5</v>
      </c>
      <c r="B173" s="35"/>
      <c r="C173" s="35"/>
      <c r="D173" s="36"/>
      <c r="E173" s="36"/>
      <c r="F173" s="111"/>
      <c r="G173" s="36"/>
      <c r="H173" s="36"/>
      <c r="I173" s="36"/>
    </row>
    <row r="174" spans="1:9" s="88" customFormat="1" ht="95.25" customHeight="1">
      <c r="A174" s="32" t="s">
        <v>16</v>
      </c>
      <c r="B174" s="16"/>
      <c r="C174" s="17" t="s">
        <v>122</v>
      </c>
      <c r="D174" s="18">
        <f>SUM(D175:D181)</f>
        <v>42774.619960000004</v>
      </c>
      <c r="E174" s="18">
        <f>SUM(E175:E181)</f>
        <v>16818.447390000001</v>
      </c>
      <c r="F174" s="18">
        <f>SUM(F175:F181)</f>
        <v>16818.447390000001</v>
      </c>
      <c r="G174" s="18">
        <f t="shared" ref="G174:G200" si="37">E174-F174</f>
        <v>0</v>
      </c>
      <c r="H174" s="18">
        <f t="shared" ref="H174:H200" si="38">D174-F174</f>
        <v>25956.172570000002</v>
      </c>
      <c r="I174" s="37">
        <f>F174/D174*100</f>
        <v>39.318753517220031</v>
      </c>
    </row>
    <row r="175" spans="1:9" ht="38.25" customHeight="1">
      <c r="A175" s="67" t="s">
        <v>824</v>
      </c>
      <c r="B175" s="20" t="s">
        <v>17</v>
      </c>
      <c r="C175" s="59" t="s">
        <v>828</v>
      </c>
      <c r="D175" s="72">
        <v>6289.4333800000004</v>
      </c>
      <c r="E175" s="72">
        <v>6289.4333800000004</v>
      </c>
      <c r="F175" s="72">
        <v>6289.4333800000004</v>
      </c>
      <c r="G175" s="22">
        <f t="shared" si="37"/>
        <v>0</v>
      </c>
      <c r="H175" s="21">
        <f t="shared" si="38"/>
        <v>0</v>
      </c>
      <c r="I175" s="38">
        <f t="shared" ref="I174:I200" si="39">F175/D175*100</f>
        <v>100</v>
      </c>
    </row>
    <row r="176" spans="1:9" ht="58.5" customHeight="1">
      <c r="A176" s="67" t="s">
        <v>669</v>
      </c>
      <c r="B176" s="20" t="s">
        <v>17</v>
      </c>
      <c r="C176" s="59" t="s">
        <v>670</v>
      </c>
      <c r="D176" s="72">
        <v>12692.218800000001</v>
      </c>
      <c r="E176" s="72">
        <v>0</v>
      </c>
      <c r="F176" s="72">
        <v>0</v>
      </c>
      <c r="G176" s="21">
        <f t="shared" si="37"/>
        <v>0</v>
      </c>
      <c r="H176" s="21">
        <f t="shared" si="38"/>
        <v>12692.218800000001</v>
      </c>
      <c r="I176" s="38">
        <f t="shared" si="39"/>
        <v>0</v>
      </c>
    </row>
    <row r="177" spans="1:10" ht="60.75" customHeight="1">
      <c r="A177" s="67" t="s">
        <v>825</v>
      </c>
      <c r="B177" s="20" t="s">
        <v>17</v>
      </c>
      <c r="C177" s="59" t="s">
        <v>829</v>
      </c>
      <c r="D177" s="72">
        <v>300</v>
      </c>
      <c r="E177" s="72">
        <v>139.87091000000001</v>
      </c>
      <c r="F177" s="72">
        <v>139.87091000000001</v>
      </c>
      <c r="G177" s="21">
        <f t="shared" si="37"/>
        <v>0</v>
      </c>
      <c r="H177" s="21">
        <f t="shared" si="38"/>
        <v>160.12908999999999</v>
      </c>
      <c r="I177" s="38">
        <f t="shared" si="39"/>
        <v>46.62363666666667</v>
      </c>
    </row>
    <row r="178" spans="1:10" ht="75" customHeight="1">
      <c r="A178" s="70" t="s">
        <v>826</v>
      </c>
      <c r="B178" s="20" t="s">
        <v>17</v>
      </c>
      <c r="C178" s="59" t="s">
        <v>830</v>
      </c>
      <c r="D178" s="72">
        <v>12316.4396</v>
      </c>
      <c r="E178" s="72">
        <v>0</v>
      </c>
      <c r="F178" s="72">
        <v>0</v>
      </c>
      <c r="G178" s="21">
        <f t="shared" si="37"/>
        <v>0</v>
      </c>
      <c r="H178" s="21">
        <f t="shared" si="38"/>
        <v>12316.4396</v>
      </c>
      <c r="I178" s="38">
        <f t="shared" si="39"/>
        <v>0</v>
      </c>
    </row>
    <row r="179" spans="1:10" ht="53.25" customHeight="1">
      <c r="A179" s="67" t="s">
        <v>447</v>
      </c>
      <c r="B179" s="20" t="s">
        <v>17</v>
      </c>
      <c r="C179" s="59" t="s">
        <v>448</v>
      </c>
      <c r="D179" s="72">
        <v>1443.0981300000001</v>
      </c>
      <c r="E179" s="72">
        <v>696.1431</v>
      </c>
      <c r="F179" s="72">
        <v>696.1431</v>
      </c>
      <c r="G179" s="21">
        <f t="shared" si="37"/>
        <v>0</v>
      </c>
      <c r="H179" s="21">
        <f t="shared" si="38"/>
        <v>746.95503000000008</v>
      </c>
      <c r="I179" s="38">
        <f t="shared" si="39"/>
        <v>48.239484587233164</v>
      </c>
    </row>
    <row r="180" spans="1:10" ht="65.25" customHeight="1">
      <c r="A180" s="67" t="s">
        <v>352</v>
      </c>
      <c r="B180" s="20" t="s">
        <v>17</v>
      </c>
      <c r="C180" s="59" t="s">
        <v>353</v>
      </c>
      <c r="D180" s="72">
        <v>40.430050000000001</v>
      </c>
      <c r="E180" s="72">
        <v>0</v>
      </c>
      <c r="F180" s="72">
        <v>0</v>
      </c>
      <c r="G180" s="21">
        <f t="shared" si="37"/>
        <v>0</v>
      </c>
      <c r="H180" s="21">
        <f t="shared" si="38"/>
        <v>40.430050000000001</v>
      </c>
      <c r="I180" s="38">
        <f t="shared" si="39"/>
        <v>0</v>
      </c>
    </row>
    <row r="181" spans="1:10" ht="46.5" customHeight="1">
      <c r="A181" s="67" t="s">
        <v>827</v>
      </c>
      <c r="B181" s="20" t="s">
        <v>17</v>
      </c>
      <c r="C181" s="59" t="s">
        <v>831</v>
      </c>
      <c r="D181" s="72">
        <v>9693</v>
      </c>
      <c r="E181" s="72">
        <v>9693</v>
      </c>
      <c r="F181" s="72">
        <v>9693</v>
      </c>
      <c r="G181" s="21">
        <f t="shared" si="37"/>
        <v>0</v>
      </c>
      <c r="H181" s="21">
        <f t="shared" si="38"/>
        <v>0</v>
      </c>
      <c r="I181" s="38">
        <f t="shared" si="39"/>
        <v>100</v>
      </c>
    </row>
    <row r="182" spans="1:10" ht="42" customHeight="1">
      <c r="A182" s="133" t="s">
        <v>354</v>
      </c>
      <c r="B182" s="52"/>
      <c r="C182" s="74" t="s">
        <v>355</v>
      </c>
      <c r="D182" s="130">
        <f>SUM(D183:D183)</f>
        <v>29661.219990000001</v>
      </c>
      <c r="E182" s="130">
        <f>SUM(E183:E183)</f>
        <v>0</v>
      </c>
      <c r="F182" s="130">
        <f>SUM(F183:F183)</f>
        <v>0</v>
      </c>
      <c r="G182" s="18">
        <f t="shared" ref="G182:G183" si="40">E182-F182</f>
        <v>0</v>
      </c>
      <c r="H182" s="18">
        <f t="shared" ref="H182:H183" si="41">D182-F182</f>
        <v>29661.219990000001</v>
      </c>
      <c r="I182" s="37">
        <f t="shared" ref="I182:I183" si="42">F182/D182*100</f>
        <v>0</v>
      </c>
    </row>
    <row r="183" spans="1:10" ht="39.75" customHeight="1">
      <c r="A183" s="67" t="s">
        <v>832</v>
      </c>
      <c r="B183" s="73">
        <v>441</v>
      </c>
      <c r="C183" s="59" t="s">
        <v>449</v>
      </c>
      <c r="D183" s="196">
        <v>29661.219990000001</v>
      </c>
      <c r="E183" s="196">
        <v>0</v>
      </c>
      <c r="F183" s="196">
        <v>0</v>
      </c>
      <c r="G183" s="22">
        <f t="shared" si="40"/>
        <v>0</v>
      </c>
      <c r="H183" s="22">
        <f t="shared" si="41"/>
        <v>29661.219990000001</v>
      </c>
      <c r="I183" s="114">
        <f t="shared" si="42"/>
        <v>0</v>
      </c>
    </row>
    <row r="184" spans="1:10" s="88" customFormat="1" ht="52.5" customHeight="1">
      <c r="A184" s="32" t="s">
        <v>18</v>
      </c>
      <c r="B184" s="16"/>
      <c r="C184" s="74" t="s">
        <v>343</v>
      </c>
      <c r="D184" s="18">
        <f>SUM(D185:D198)</f>
        <v>733357.86975000019</v>
      </c>
      <c r="E184" s="18">
        <f>SUM(E185:E198)</f>
        <v>469903.90545999998</v>
      </c>
      <c r="F184" s="18">
        <f>SUM(F185:F198)</f>
        <v>469903.90545999998</v>
      </c>
      <c r="G184" s="18">
        <f t="shared" si="37"/>
        <v>0</v>
      </c>
      <c r="H184" s="18">
        <f>D184-F184</f>
        <v>263453.96429000021</v>
      </c>
      <c r="I184" s="37">
        <f t="shared" si="39"/>
        <v>64.075661398464163</v>
      </c>
    </row>
    <row r="185" spans="1:10" ht="141.75" customHeight="1">
      <c r="A185" s="70" t="s">
        <v>833</v>
      </c>
      <c r="B185" s="20" t="s">
        <v>17</v>
      </c>
      <c r="C185" s="59" t="s">
        <v>120</v>
      </c>
      <c r="D185" s="72">
        <v>109717.6</v>
      </c>
      <c r="E185" s="72">
        <v>106219.459</v>
      </c>
      <c r="F185" s="72">
        <v>106219.459</v>
      </c>
      <c r="G185" s="21">
        <f t="shared" si="37"/>
        <v>0</v>
      </c>
      <c r="H185" s="21">
        <f t="shared" si="38"/>
        <v>3498.1410000000033</v>
      </c>
      <c r="I185" s="38">
        <f t="shared" si="39"/>
        <v>96.811686548010528</v>
      </c>
    </row>
    <row r="186" spans="1:10" ht="89.25" customHeight="1">
      <c r="A186" s="67" t="s">
        <v>834</v>
      </c>
      <c r="B186" s="20" t="s">
        <v>17</v>
      </c>
      <c r="C186" s="59" t="s">
        <v>520</v>
      </c>
      <c r="D186" s="72">
        <v>14394.365</v>
      </c>
      <c r="E186" s="72">
        <v>5275.6721200000002</v>
      </c>
      <c r="F186" s="72">
        <v>5275.6721200000002</v>
      </c>
      <c r="G186" s="21">
        <f t="shared" si="37"/>
        <v>0</v>
      </c>
      <c r="H186" s="21">
        <f t="shared" si="38"/>
        <v>9118.6928799999987</v>
      </c>
      <c r="I186" s="38">
        <f t="shared" si="39"/>
        <v>36.650954175470751</v>
      </c>
    </row>
    <row r="187" spans="1:10" ht="64.5" customHeight="1">
      <c r="A187" s="70" t="s">
        <v>835</v>
      </c>
      <c r="B187" s="20" t="s">
        <v>17</v>
      </c>
      <c r="C187" s="59" t="s">
        <v>671</v>
      </c>
      <c r="D187" s="72">
        <v>7173.6980000000003</v>
      </c>
      <c r="E187" s="72">
        <v>0</v>
      </c>
      <c r="F187" s="72">
        <v>0</v>
      </c>
      <c r="G187" s="21">
        <f t="shared" si="37"/>
        <v>0</v>
      </c>
      <c r="H187" s="21">
        <f t="shared" si="38"/>
        <v>7173.6980000000003</v>
      </c>
      <c r="I187" s="38">
        <f t="shared" si="39"/>
        <v>0</v>
      </c>
      <c r="J187" s="84" t="s">
        <v>40</v>
      </c>
    </row>
    <row r="188" spans="1:10" ht="102.75" customHeight="1">
      <c r="A188" s="70" t="s">
        <v>836</v>
      </c>
      <c r="B188" s="20" t="s">
        <v>17</v>
      </c>
      <c r="C188" s="59" t="s">
        <v>672</v>
      </c>
      <c r="D188" s="72">
        <v>50054.530749999998</v>
      </c>
      <c r="E188" s="72">
        <v>13556.74633</v>
      </c>
      <c r="F188" s="72">
        <v>13556.74633</v>
      </c>
      <c r="G188" s="21">
        <f t="shared" si="37"/>
        <v>0</v>
      </c>
      <c r="H188" s="21">
        <f t="shared" si="38"/>
        <v>36497.784419999996</v>
      </c>
      <c r="I188" s="38">
        <f t="shared" si="39"/>
        <v>27.083954492970651</v>
      </c>
    </row>
    <row r="189" spans="1:10" ht="61.5" customHeight="1">
      <c r="A189" s="67" t="s">
        <v>837</v>
      </c>
      <c r="B189" s="20" t="s">
        <v>17</v>
      </c>
      <c r="C189" s="59" t="s">
        <v>124</v>
      </c>
      <c r="D189" s="72">
        <v>495903.038</v>
      </c>
      <c r="E189" s="72">
        <v>311917.83740000002</v>
      </c>
      <c r="F189" s="72">
        <v>311917.83740000002</v>
      </c>
      <c r="G189" s="21">
        <f t="shared" si="37"/>
        <v>0</v>
      </c>
      <c r="H189" s="21">
        <f t="shared" si="38"/>
        <v>183985.20059999998</v>
      </c>
      <c r="I189" s="38">
        <f t="shared" si="39"/>
        <v>62.898956751299437</v>
      </c>
    </row>
    <row r="190" spans="1:10" ht="85.5" customHeight="1">
      <c r="A190" s="70" t="s">
        <v>838</v>
      </c>
      <c r="B190" s="20" t="s">
        <v>17</v>
      </c>
      <c r="C190" s="59" t="s">
        <v>673</v>
      </c>
      <c r="D190" s="72">
        <v>16447.964</v>
      </c>
      <c r="E190" s="72">
        <v>11802.34179</v>
      </c>
      <c r="F190" s="72">
        <v>11802.34179</v>
      </c>
      <c r="G190" s="21">
        <f t="shared" si="37"/>
        <v>0</v>
      </c>
      <c r="H190" s="21">
        <f t="shared" si="38"/>
        <v>4645.6222099999995</v>
      </c>
      <c r="I190" s="38">
        <f t="shared" si="39"/>
        <v>71.755639725378785</v>
      </c>
    </row>
    <row r="191" spans="1:10" ht="96.75" customHeight="1">
      <c r="A191" s="70" t="s">
        <v>839</v>
      </c>
      <c r="B191" s="20" t="s">
        <v>17</v>
      </c>
      <c r="C191" s="59" t="s">
        <v>125</v>
      </c>
      <c r="D191" s="72">
        <v>11797.119000000001</v>
      </c>
      <c r="E191" s="72">
        <v>10889.50001</v>
      </c>
      <c r="F191" s="72">
        <v>10889.50001</v>
      </c>
      <c r="G191" s="21">
        <f t="shared" si="37"/>
        <v>0</v>
      </c>
      <c r="H191" s="21">
        <f t="shared" si="38"/>
        <v>907.61899000000085</v>
      </c>
      <c r="I191" s="38">
        <f t="shared" si="39"/>
        <v>92.306435240671888</v>
      </c>
    </row>
    <row r="192" spans="1:10" ht="81" customHeight="1">
      <c r="A192" s="67" t="s">
        <v>840</v>
      </c>
      <c r="B192" s="20" t="s">
        <v>17</v>
      </c>
      <c r="C192" s="59" t="s">
        <v>126</v>
      </c>
      <c r="D192" s="72">
        <v>1928.248</v>
      </c>
      <c r="E192" s="72">
        <v>691.94658000000004</v>
      </c>
      <c r="F192" s="72">
        <v>691.94658000000004</v>
      </c>
      <c r="G192" s="21">
        <f t="shared" si="37"/>
        <v>0</v>
      </c>
      <c r="H192" s="21">
        <f t="shared" si="38"/>
        <v>1236.30142</v>
      </c>
      <c r="I192" s="38">
        <f t="shared" si="39"/>
        <v>35.884729557608772</v>
      </c>
    </row>
    <row r="193" spans="1:9" ht="100.5" customHeight="1">
      <c r="A193" s="67" t="s">
        <v>841</v>
      </c>
      <c r="B193" s="20" t="s">
        <v>17</v>
      </c>
      <c r="C193" s="59" t="s">
        <v>127</v>
      </c>
      <c r="D193" s="72">
        <v>1033.5820000000001</v>
      </c>
      <c r="E193" s="72">
        <v>406.40383000000003</v>
      </c>
      <c r="F193" s="72">
        <v>406.40383000000003</v>
      </c>
      <c r="G193" s="21">
        <f t="shared" si="37"/>
        <v>0</v>
      </c>
      <c r="H193" s="21">
        <f t="shared" si="38"/>
        <v>627.17817000000014</v>
      </c>
      <c r="I193" s="38">
        <f t="shared" si="39"/>
        <v>39.319940749742152</v>
      </c>
    </row>
    <row r="194" spans="1:9" ht="81" customHeight="1">
      <c r="A194" s="67" t="s">
        <v>842</v>
      </c>
      <c r="B194" s="20" t="s">
        <v>17</v>
      </c>
      <c r="C194" s="59" t="s">
        <v>128</v>
      </c>
      <c r="D194" s="72">
        <v>1493.48</v>
      </c>
      <c r="E194" s="72">
        <v>426.00959</v>
      </c>
      <c r="F194" s="72">
        <v>426.00959</v>
      </c>
      <c r="G194" s="21">
        <f t="shared" si="37"/>
        <v>0</v>
      </c>
      <c r="H194" s="21">
        <f t="shared" si="38"/>
        <v>1067.4704099999999</v>
      </c>
      <c r="I194" s="38">
        <f t="shared" si="39"/>
        <v>28.524626375980933</v>
      </c>
    </row>
    <row r="195" spans="1:9" ht="88.5" customHeight="1">
      <c r="A195" s="67" t="s">
        <v>843</v>
      </c>
      <c r="B195" s="20" t="s">
        <v>17</v>
      </c>
      <c r="C195" s="59" t="s">
        <v>129</v>
      </c>
      <c r="D195" s="72">
        <v>8824.6749999999993</v>
      </c>
      <c r="E195" s="72">
        <v>4674.1464800000003</v>
      </c>
      <c r="F195" s="72">
        <v>4674.1464800000003</v>
      </c>
      <c r="G195" s="21">
        <f t="shared" si="37"/>
        <v>0</v>
      </c>
      <c r="H195" s="21">
        <f t="shared" si="38"/>
        <v>4150.5285199999989</v>
      </c>
      <c r="I195" s="38">
        <f t="shared" si="39"/>
        <v>52.966783252641036</v>
      </c>
    </row>
    <row r="196" spans="1:9" ht="81.75" customHeight="1">
      <c r="A196" s="67" t="s">
        <v>844</v>
      </c>
      <c r="B196" s="20" t="s">
        <v>17</v>
      </c>
      <c r="C196" s="59" t="s">
        <v>130</v>
      </c>
      <c r="D196" s="72">
        <v>5006.9170000000004</v>
      </c>
      <c r="E196" s="72">
        <v>1515.2277099999999</v>
      </c>
      <c r="F196" s="72">
        <v>1515.2277099999999</v>
      </c>
      <c r="G196" s="21">
        <f t="shared" si="37"/>
        <v>0</v>
      </c>
      <c r="H196" s="21">
        <f t="shared" si="38"/>
        <v>3491.6892900000003</v>
      </c>
      <c r="I196" s="38">
        <f t="shared" si="39"/>
        <v>30.262688796319164</v>
      </c>
    </row>
    <row r="197" spans="1:9" ht="81.75" customHeight="1">
      <c r="A197" s="67" t="s">
        <v>845</v>
      </c>
      <c r="B197" s="20" t="s">
        <v>17</v>
      </c>
      <c r="C197" s="59" t="s">
        <v>131</v>
      </c>
      <c r="D197" s="72">
        <v>1490.8679999999999</v>
      </c>
      <c r="E197" s="72">
        <v>490.30964999999998</v>
      </c>
      <c r="F197" s="72">
        <v>490.30964999999998</v>
      </c>
      <c r="G197" s="21">
        <f t="shared" si="37"/>
        <v>0</v>
      </c>
      <c r="H197" s="21">
        <f t="shared" si="38"/>
        <v>1000.55835</v>
      </c>
      <c r="I197" s="38">
        <f t="shared" si="39"/>
        <v>32.887529278245964</v>
      </c>
    </row>
    <row r="198" spans="1:9" ht="81.75" customHeight="1">
      <c r="A198" s="67" t="s">
        <v>846</v>
      </c>
      <c r="B198" s="20" t="s">
        <v>17</v>
      </c>
      <c r="C198" s="59" t="s">
        <v>132</v>
      </c>
      <c r="D198" s="72">
        <v>8091.7849999999999</v>
      </c>
      <c r="E198" s="72">
        <v>2038.3049699999999</v>
      </c>
      <c r="F198" s="72">
        <v>2038.3049699999999</v>
      </c>
      <c r="G198" s="21">
        <f t="shared" si="37"/>
        <v>0</v>
      </c>
      <c r="H198" s="21">
        <f t="shared" si="38"/>
        <v>6053.4800299999997</v>
      </c>
      <c r="I198" s="38">
        <f t="shared" si="39"/>
        <v>25.189806328269963</v>
      </c>
    </row>
    <row r="199" spans="1:9" ht="56.25" customHeight="1">
      <c r="A199" s="155" t="s">
        <v>387</v>
      </c>
      <c r="B199" s="52"/>
      <c r="C199" s="74" t="s">
        <v>121</v>
      </c>
      <c r="D199" s="130">
        <f>D200</f>
        <v>5823.5</v>
      </c>
      <c r="E199" s="130">
        <f>E200</f>
        <v>2424.5</v>
      </c>
      <c r="F199" s="130">
        <f>F200</f>
        <v>2424.5</v>
      </c>
      <c r="G199" s="18">
        <f t="shared" si="37"/>
        <v>0</v>
      </c>
      <c r="H199" s="18">
        <f t="shared" si="38"/>
        <v>3399</v>
      </c>
      <c r="I199" s="37">
        <f t="shared" si="39"/>
        <v>41.633038550699752</v>
      </c>
    </row>
    <row r="200" spans="1:9" ht="160.5" customHeight="1">
      <c r="A200" s="70" t="s">
        <v>388</v>
      </c>
      <c r="B200" s="102">
        <v>441</v>
      </c>
      <c r="C200" s="59" t="s">
        <v>389</v>
      </c>
      <c r="D200" s="72">
        <v>5823.5</v>
      </c>
      <c r="E200" s="72">
        <v>2424.5</v>
      </c>
      <c r="F200" s="72">
        <v>2424.5</v>
      </c>
      <c r="G200" s="22">
        <f t="shared" si="37"/>
        <v>0</v>
      </c>
      <c r="H200" s="21">
        <f t="shared" si="38"/>
        <v>3399</v>
      </c>
      <c r="I200" s="38">
        <f t="shared" si="39"/>
        <v>41.633038550699752</v>
      </c>
    </row>
    <row r="201" spans="1:9" s="87" customFormat="1" ht="61.5" customHeight="1">
      <c r="A201" s="199" t="s">
        <v>49</v>
      </c>
      <c r="B201" s="214"/>
      <c r="C201" s="214"/>
      <c r="D201" s="214"/>
      <c r="E201" s="214"/>
      <c r="F201" s="214"/>
      <c r="G201" s="214"/>
      <c r="H201" s="214"/>
      <c r="I201" s="214"/>
    </row>
    <row r="202" spans="1:9" s="86" customFormat="1" ht="39" customHeight="1">
      <c r="A202" s="8" t="s">
        <v>1</v>
      </c>
      <c r="B202" s="27"/>
      <c r="C202" s="10" t="s">
        <v>133</v>
      </c>
      <c r="D202" s="118">
        <f>D204+D231+D247</f>
        <v>66958.581809999989</v>
      </c>
      <c r="E202" s="118">
        <f>E204+E231+E247</f>
        <v>20137.568019999999</v>
      </c>
      <c r="F202" s="119">
        <f>F204+F231+F247</f>
        <v>20137.568019999999</v>
      </c>
      <c r="G202" s="118">
        <f t="shared" ref="G202:G237" si="43">E202-F202</f>
        <v>0</v>
      </c>
      <c r="H202" s="118">
        <f t="shared" ref="H202:H246" si="44">D202-F202</f>
        <v>46821.01378999999</v>
      </c>
      <c r="I202" s="118">
        <f t="shared" ref="I202:I246" si="45">F202/D202*100</f>
        <v>30.074663285345355</v>
      </c>
    </row>
    <row r="203" spans="1:9" ht="26.25" customHeight="1">
      <c r="A203" s="11" t="s">
        <v>5</v>
      </c>
      <c r="B203" s="29"/>
      <c r="C203" s="29"/>
      <c r="D203" s="31"/>
      <c r="E203" s="31"/>
      <c r="F203" s="112"/>
      <c r="G203" s="31"/>
      <c r="H203" s="31"/>
      <c r="I203" s="31"/>
    </row>
    <row r="204" spans="1:9" s="88" customFormat="1" ht="63.75" customHeight="1">
      <c r="A204" s="32" t="s">
        <v>19</v>
      </c>
      <c r="B204" s="16"/>
      <c r="C204" s="16" t="s">
        <v>134</v>
      </c>
      <c r="D204" s="18">
        <f>SUM(D205:D230)</f>
        <v>50146.665809999991</v>
      </c>
      <c r="E204" s="18">
        <f>SUM(E205:E230)</f>
        <v>19181.59821</v>
      </c>
      <c r="F204" s="18">
        <f>SUM(F205:F230)</f>
        <v>19181.59821</v>
      </c>
      <c r="G204" s="18">
        <f t="shared" si="43"/>
        <v>0</v>
      </c>
      <c r="H204" s="18">
        <f t="shared" si="44"/>
        <v>30965.067599999991</v>
      </c>
      <c r="I204" s="18">
        <f t="shared" si="45"/>
        <v>38.250994159166815</v>
      </c>
    </row>
    <row r="205" spans="1:9" ht="124.5" customHeight="1">
      <c r="A205" s="70" t="s">
        <v>521</v>
      </c>
      <c r="B205" s="25" t="s">
        <v>17</v>
      </c>
      <c r="C205" s="59" t="s">
        <v>451</v>
      </c>
      <c r="D205" s="72">
        <v>80</v>
      </c>
      <c r="E205" s="72">
        <v>0</v>
      </c>
      <c r="F205" s="72">
        <v>0</v>
      </c>
      <c r="G205" s="21">
        <f t="shared" si="43"/>
        <v>0</v>
      </c>
      <c r="H205" s="21">
        <f t="shared" si="44"/>
        <v>80</v>
      </c>
      <c r="I205" s="21">
        <f t="shared" si="45"/>
        <v>0</v>
      </c>
    </row>
    <row r="206" spans="1:9" ht="45.75" customHeight="1">
      <c r="A206" s="67" t="s">
        <v>674</v>
      </c>
      <c r="B206" s="60">
        <v>441</v>
      </c>
      <c r="C206" s="59" t="s">
        <v>676</v>
      </c>
      <c r="D206" s="72">
        <v>800</v>
      </c>
      <c r="E206" s="72">
        <v>0</v>
      </c>
      <c r="F206" s="72">
        <v>0</v>
      </c>
      <c r="G206" s="21">
        <f t="shared" si="43"/>
        <v>0</v>
      </c>
      <c r="H206" s="21">
        <f t="shared" si="44"/>
        <v>800</v>
      </c>
      <c r="I206" s="21">
        <f t="shared" si="45"/>
        <v>0</v>
      </c>
    </row>
    <row r="207" spans="1:9" ht="57" customHeight="1">
      <c r="A207" s="67" t="s">
        <v>522</v>
      </c>
      <c r="B207" s="60">
        <v>441</v>
      </c>
      <c r="C207" s="59" t="s">
        <v>524</v>
      </c>
      <c r="D207" s="72">
        <v>100</v>
      </c>
      <c r="E207" s="72">
        <v>0</v>
      </c>
      <c r="F207" s="72">
        <v>0</v>
      </c>
      <c r="G207" s="21">
        <f t="shared" si="43"/>
        <v>0</v>
      </c>
      <c r="H207" s="21">
        <f t="shared" si="44"/>
        <v>100</v>
      </c>
      <c r="I207" s="21">
        <f t="shared" si="45"/>
        <v>0</v>
      </c>
    </row>
    <row r="208" spans="1:9" ht="29.25" customHeight="1">
      <c r="A208" s="67" t="s">
        <v>523</v>
      </c>
      <c r="B208" s="60">
        <v>441</v>
      </c>
      <c r="C208" s="59" t="s">
        <v>525</v>
      </c>
      <c r="D208" s="72">
        <v>100</v>
      </c>
      <c r="E208" s="72">
        <v>0</v>
      </c>
      <c r="F208" s="72">
        <v>0</v>
      </c>
      <c r="G208" s="21">
        <f t="shared" si="43"/>
        <v>0</v>
      </c>
      <c r="H208" s="21">
        <f t="shared" si="44"/>
        <v>100</v>
      </c>
      <c r="I208" s="21">
        <f t="shared" si="45"/>
        <v>0</v>
      </c>
    </row>
    <row r="209" spans="1:9" ht="36" customHeight="1">
      <c r="A209" s="67" t="s">
        <v>390</v>
      </c>
      <c r="B209" s="60">
        <v>441</v>
      </c>
      <c r="C209" s="59" t="s">
        <v>391</v>
      </c>
      <c r="D209" s="72">
        <v>10</v>
      </c>
      <c r="E209" s="72">
        <v>0</v>
      </c>
      <c r="F209" s="72">
        <v>0</v>
      </c>
      <c r="G209" s="21">
        <f t="shared" si="43"/>
        <v>0</v>
      </c>
      <c r="H209" s="21">
        <f t="shared" si="44"/>
        <v>10</v>
      </c>
      <c r="I209" s="21">
        <f t="shared" si="45"/>
        <v>0</v>
      </c>
    </row>
    <row r="210" spans="1:9" ht="59.25" customHeight="1">
      <c r="A210" s="67" t="s">
        <v>675</v>
      </c>
      <c r="B210" s="60">
        <v>441</v>
      </c>
      <c r="C210" s="59" t="s">
        <v>677</v>
      </c>
      <c r="D210" s="72">
        <v>76.92</v>
      </c>
      <c r="E210" s="72">
        <v>0</v>
      </c>
      <c r="F210" s="72">
        <v>0</v>
      </c>
      <c r="G210" s="21">
        <v>0</v>
      </c>
      <c r="H210" s="21">
        <f t="shared" si="44"/>
        <v>76.92</v>
      </c>
      <c r="I210" s="21">
        <f t="shared" si="45"/>
        <v>0</v>
      </c>
    </row>
    <row r="211" spans="1:9" ht="51" customHeight="1">
      <c r="A211" s="67" t="s">
        <v>50</v>
      </c>
      <c r="B211" s="25" t="s">
        <v>17</v>
      </c>
      <c r="C211" s="59" t="s">
        <v>135</v>
      </c>
      <c r="D211" s="72">
        <v>150</v>
      </c>
      <c r="E211" s="72">
        <v>125.1</v>
      </c>
      <c r="F211" s="72">
        <v>125.1</v>
      </c>
      <c r="G211" s="21">
        <f t="shared" ref="G211:G230" si="46">E211-F211</f>
        <v>0</v>
      </c>
      <c r="H211" s="21">
        <f t="shared" si="44"/>
        <v>24.900000000000006</v>
      </c>
      <c r="I211" s="21">
        <f t="shared" ref="I211:I230" si="47">F211/D211*100</f>
        <v>83.399999999999991</v>
      </c>
    </row>
    <row r="212" spans="1:9" ht="130.5" customHeight="1">
      <c r="A212" s="70" t="s">
        <v>450</v>
      </c>
      <c r="B212" s="25" t="s">
        <v>17</v>
      </c>
      <c r="C212" s="59" t="s">
        <v>452</v>
      </c>
      <c r="D212" s="72">
        <v>0.40200000000000002</v>
      </c>
      <c r="E212" s="72">
        <v>0</v>
      </c>
      <c r="F212" s="72">
        <v>0</v>
      </c>
      <c r="G212" s="21">
        <f t="shared" si="46"/>
        <v>0</v>
      </c>
      <c r="H212" s="21">
        <f t="shared" ref="H212:H230" si="48">D212-F212</f>
        <v>0.40200000000000002</v>
      </c>
      <c r="I212" s="21">
        <f t="shared" si="47"/>
        <v>0</v>
      </c>
    </row>
    <row r="213" spans="1:9" ht="34.5" customHeight="1">
      <c r="A213" s="67" t="s">
        <v>70</v>
      </c>
      <c r="B213" s="25" t="s">
        <v>17</v>
      </c>
      <c r="C213" s="59" t="s">
        <v>136</v>
      </c>
      <c r="D213" s="72">
        <v>39728.993329999998</v>
      </c>
      <c r="E213" s="72">
        <v>14435.13942</v>
      </c>
      <c r="F213" s="72">
        <v>14435.13942</v>
      </c>
      <c r="G213" s="21">
        <f t="shared" si="46"/>
        <v>0</v>
      </c>
      <c r="H213" s="21">
        <f t="shared" si="48"/>
        <v>25293.853909999998</v>
      </c>
      <c r="I213" s="21">
        <f t="shared" si="47"/>
        <v>36.334017577786938</v>
      </c>
    </row>
    <row r="214" spans="1:9" ht="41.25" customHeight="1">
      <c r="A214" s="67" t="s">
        <v>72</v>
      </c>
      <c r="B214" s="25" t="s">
        <v>17</v>
      </c>
      <c r="C214" s="59" t="s">
        <v>137</v>
      </c>
      <c r="D214" s="72">
        <v>362.91831999999999</v>
      </c>
      <c r="E214" s="72">
        <v>178.80832000000001</v>
      </c>
      <c r="F214" s="72">
        <v>178.80832000000001</v>
      </c>
      <c r="G214" s="21">
        <f t="shared" si="46"/>
        <v>0</v>
      </c>
      <c r="H214" s="21">
        <f t="shared" si="48"/>
        <v>184.10999999999999</v>
      </c>
      <c r="I214" s="21">
        <f t="shared" si="47"/>
        <v>49.269576691526623</v>
      </c>
    </row>
    <row r="215" spans="1:9" ht="50.25" customHeight="1">
      <c r="A215" s="67" t="s">
        <v>801</v>
      </c>
      <c r="B215" s="25" t="s">
        <v>17</v>
      </c>
      <c r="C215" s="59" t="s">
        <v>526</v>
      </c>
      <c r="D215" s="72">
        <v>51.910739999999997</v>
      </c>
      <c r="E215" s="72">
        <v>18.64406</v>
      </c>
      <c r="F215" s="72">
        <v>18.64406</v>
      </c>
      <c r="G215" s="21">
        <f t="shared" si="46"/>
        <v>0</v>
      </c>
      <c r="H215" s="21">
        <f t="shared" si="48"/>
        <v>33.266679999999994</v>
      </c>
      <c r="I215" s="21">
        <f t="shared" si="47"/>
        <v>35.915612067945865</v>
      </c>
    </row>
    <row r="216" spans="1:9" ht="51.75" customHeight="1">
      <c r="A216" s="67" t="s">
        <v>511</v>
      </c>
      <c r="B216" s="25" t="s">
        <v>17</v>
      </c>
      <c r="C216" s="59" t="s">
        <v>527</v>
      </c>
      <c r="D216" s="72">
        <v>510.3</v>
      </c>
      <c r="E216" s="72">
        <v>442</v>
      </c>
      <c r="F216" s="72">
        <v>442</v>
      </c>
      <c r="G216" s="21">
        <f t="shared" si="46"/>
        <v>0</v>
      </c>
      <c r="H216" s="21">
        <f t="shared" si="48"/>
        <v>68.300000000000011</v>
      </c>
      <c r="I216" s="21">
        <f t="shared" si="47"/>
        <v>86.61571624534588</v>
      </c>
    </row>
    <row r="217" spans="1:9" ht="27.75" customHeight="1">
      <c r="A217" s="67" t="s">
        <v>74</v>
      </c>
      <c r="B217" s="25" t="s">
        <v>17</v>
      </c>
      <c r="C217" s="59" t="s">
        <v>138</v>
      </c>
      <c r="D217" s="72">
        <v>566.88199999999995</v>
      </c>
      <c r="E217" s="72">
        <v>242.05472</v>
      </c>
      <c r="F217" s="72">
        <v>242.05472</v>
      </c>
      <c r="G217" s="21">
        <f t="shared" si="46"/>
        <v>0</v>
      </c>
      <c r="H217" s="21">
        <f t="shared" si="48"/>
        <v>324.82727999999997</v>
      </c>
      <c r="I217" s="21">
        <f t="shared" si="47"/>
        <v>42.699313084557282</v>
      </c>
    </row>
    <row r="218" spans="1:9" ht="27.75" customHeight="1">
      <c r="A218" s="67" t="s">
        <v>78</v>
      </c>
      <c r="B218" s="25" t="s">
        <v>17</v>
      </c>
      <c r="C218" s="59" t="s">
        <v>139</v>
      </c>
      <c r="D218" s="72">
        <v>919.00203999999997</v>
      </c>
      <c r="E218" s="72">
        <v>474.06738000000001</v>
      </c>
      <c r="F218" s="72">
        <v>474.06738000000001</v>
      </c>
      <c r="G218" s="21">
        <f t="shared" si="46"/>
        <v>0</v>
      </c>
      <c r="H218" s="21">
        <f t="shared" si="48"/>
        <v>444.93465999999995</v>
      </c>
      <c r="I218" s="21">
        <f t="shared" si="47"/>
        <v>51.585019332492458</v>
      </c>
    </row>
    <row r="219" spans="1:9" ht="27.75" customHeight="1">
      <c r="A219" s="67" t="s">
        <v>51</v>
      </c>
      <c r="B219" s="25" t="s">
        <v>17</v>
      </c>
      <c r="C219" s="59" t="s">
        <v>140</v>
      </c>
      <c r="D219" s="72">
        <v>10</v>
      </c>
      <c r="E219" s="72">
        <v>0</v>
      </c>
      <c r="F219" s="72">
        <v>0</v>
      </c>
      <c r="G219" s="21">
        <f t="shared" si="46"/>
        <v>0</v>
      </c>
      <c r="H219" s="21">
        <f t="shared" si="48"/>
        <v>10</v>
      </c>
      <c r="I219" s="21">
        <f t="shared" si="47"/>
        <v>0</v>
      </c>
    </row>
    <row r="220" spans="1:9" ht="27.75" customHeight="1">
      <c r="A220" s="67" t="s">
        <v>380</v>
      </c>
      <c r="B220" s="25" t="s">
        <v>17</v>
      </c>
      <c r="C220" s="59" t="s">
        <v>392</v>
      </c>
      <c r="D220" s="72">
        <v>205.71600000000001</v>
      </c>
      <c r="E220" s="72">
        <v>36.716000000000001</v>
      </c>
      <c r="F220" s="72">
        <v>36.716000000000001</v>
      </c>
      <c r="G220" s="21">
        <f t="shared" si="46"/>
        <v>0</v>
      </c>
      <c r="H220" s="21">
        <f t="shared" si="48"/>
        <v>169</v>
      </c>
      <c r="I220" s="21">
        <f t="shared" si="47"/>
        <v>17.847906822998695</v>
      </c>
    </row>
    <row r="221" spans="1:9" ht="27.75" customHeight="1">
      <c r="A221" s="67" t="s">
        <v>80</v>
      </c>
      <c r="B221" s="25" t="s">
        <v>17</v>
      </c>
      <c r="C221" s="59" t="s">
        <v>141</v>
      </c>
      <c r="D221" s="72">
        <v>380.17245000000003</v>
      </c>
      <c r="E221" s="72">
        <v>188.86918</v>
      </c>
      <c r="F221" s="72">
        <v>188.86918</v>
      </c>
      <c r="G221" s="21">
        <f t="shared" si="46"/>
        <v>0</v>
      </c>
      <c r="H221" s="21">
        <f t="shared" si="48"/>
        <v>191.30327000000003</v>
      </c>
      <c r="I221" s="21">
        <f t="shared" si="47"/>
        <v>49.679870279921644</v>
      </c>
    </row>
    <row r="222" spans="1:9" ht="27.75" customHeight="1">
      <c r="A222" s="67" t="s">
        <v>82</v>
      </c>
      <c r="B222" s="25" t="s">
        <v>17</v>
      </c>
      <c r="C222" s="59" t="s">
        <v>453</v>
      </c>
      <c r="D222" s="72">
        <v>468.29687999999999</v>
      </c>
      <c r="E222" s="72">
        <v>448.29687999999999</v>
      </c>
      <c r="F222" s="72">
        <v>448.29687999999999</v>
      </c>
      <c r="G222" s="21">
        <f t="shared" si="46"/>
        <v>0</v>
      </c>
      <c r="H222" s="21">
        <f t="shared" si="48"/>
        <v>20</v>
      </c>
      <c r="I222" s="21">
        <f t="shared" si="47"/>
        <v>95.729204943667355</v>
      </c>
    </row>
    <row r="223" spans="1:9" ht="27.75" customHeight="1">
      <c r="A223" s="67" t="s">
        <v>84</v>
      </c>
      <c r="B223" s="25" t="s">
        <v>17</v>
      </c>
      <c r="C223" s="59" t="s">
        <v>142</v>
      </c>
      <c r="D223" s="72">
        <v>580</v>
      </c>
      <c r="E223" s="72">
        <v>250.172</v>
      </c>
      <c r="F223" s="72">
        <v>250.172</v>
      </c>
      <c r="G223" s="21">
        <f t="shared" si="46"/>
        <v>0</v>
      </c>
      <c r="H223" s="21">
        <f t="shared" si="48"/>
        <v>329.82799999999997</v>
      </c>
      <c r="I223" s="21">
        <f t="shared" si="47"/>
        <v>43.133103448275861</v>
      </c>
    </row>
    <row r="224" spans="1:9" ht="27.75" customHeight="1">
      <c r="A224" s="67" t="s">
        <v>70</v>
      </c>
      <c r="B224" s="25" t="s">
        <v>17</v>
      </c>
      <c r="C224" s="59" t="s">
        <v>678</v>
      </c>
      <c r="D224" s="72">
        <v>2745.29342</v>
      </c>
      <c r="E224" s="72">
        <v>1252.87048</v>
      </c>
      <c r="F224" s="72">
        <v>1252.87048</v>
      </c>
      <c r="G224" s="21">
        <f t="shared" si="46"/>
        <v>0</v>
      </c>
      <c r="H224" s="21">
        <f t="shared" si="48"/>
        <v>1492.4229399999999</v>
      </c>
      <c r="I224" s="21">
        <f t="shared" si="47"/>
        <v>45.637033581641703</v>
      </c>
    </row>
    <row r="225" spans="1:11" ht="42.75" customHeight="1">
      <c r="A225" s="67" t="s">
        <v>72</v>
      </c>
      <c r="B225" s="25" t="s">
        <v>17</v>
      </c>
      <c r="C225" s="59" t="s">
        <v>679</v>
      </c>
      <c r="D225" s="72">
        <v>10</v>
      </c>
      <c r="E225" s="72">
        <v>0</v>
      </c>
      <c r="F225" s="72">
        <v>0</v>
      </c>
      <c r="G225" s="21">
        <f t="shared" si="46"/>
        <v>0</v>
      </c>
      <c r="H225" s="21">
        <f t="shared" si="48"/>
        <v>10</v>
      </c>
      <c r="I225" s="21">
        <f t="shared" si="47"/>
        <v>0</v>
      </c>
    </row>
    <row r="226" spans="1:11" ht="63" customHeight="1">
      <c r="A226" s="67" t="s">
        <v>801</v>
      </c>
      <c r="B226" s="25" t="s">
        <v>17</v>
      </c>
      <c r="C226" s="59" t="s">
        <v>680</v>
      </c>
      <c r="D226" s="72">
        <v>173.03525999999999</v>
      </c>
      <c r="E226" s="72">
        <v>38.746699999999997</v>
      </c>
      <c r="F226" s="72">
        <v>38.746699999999997</v>
      </c>
      <c r="G226" s="21">
        <f t="shared" si="46"/>
        <v>0</v>
      </c>
      <c r="H226" s="21">
        <f t="shared" si="48"/>
        <v>134.28855999999999</v>
      </c>
      <c r="I226" s="21">
        <f t="shared" si="47"/>
        <v>22.392372514133825</v>
      </c>
    </row>
    <row r="227" spans="1:11" ht="27" customHeight="1">
      <c r="A227" s="67" t="s">
        <v>74</v>
      </c>
      <c r="B227" s="25" t="s">
        <v>17</v>
      </c>
      <c r="C227" s="59" t="s">
        <v>681</v>
      </c>
      <c r="D227" s="72">
        <v>30.562000000000001</v>
      </c>
      <c r="E227" s="72">
        <v>15.281000000000001</v>
      </c>
      <c r="F227" s="72">
        <v>15.281000000000001</v>
      </c>
      <c r="G227" s="21">
        <f t="shared" si="46"/>
        <v>0</v>
      </c>
      <c r="H227" s="21">
        <f t="shared" si="48"/>
        <v>15.281000000000001</v>
      </c>
      <c r="I227" s="21">
        <f t="shared" si="47"/>
        <v>50</v>
      </c>
    </row>
    <row r="228" spans="1:11" ht="27" customHeight="1">
      <c r="A228" s="67" t="s">
        <v>78</v>
      </c>
      <c r="B228" s="25" t="s">
        <v>17</v>
      </c>
      <c r="C228" s="59" t="s">
        <v>682</v>
      </c>
      <c r="D228" s="72">
        <v>1860.2613699999999</v>
      </c>
      <c r="E228" s="72">
        <v>977.53661999999997</v>
      </c>
      <c r="F228" s="72">
        <v>977.53661999999997</v>
      </c>
      <c r="G228" s="21">
        <f t="shared" si="46"/>
        <v>0</v>
      </c>
      <c r="H228" s="21">
        <f t="shared" si="48"/>
        <v>882.72474999999997</v>
      </c>
      <c r="I228" s="21">
        <f t="shared" si="47"/>
        <v>52.548348085086559</v>
      </c>
    </row>
    <row r="229" spans="1:11" ht="27" customHeight="1">
      <c r="A229" s="67" t="s">
        <v>380</v>
      </c>
      <c r="B229" s="25" t="s">
        <v>17</v>
      </c>
      <c r="C229" s="59" t="s">
        <v>683</v>
      </c>
      <c r="D229" s="72">
        <v>216</v>
      </c>
      <c r="E229" s="72">
        <v>50</v>
      </c>
      <c r="F229" s="72">
        <v>50</v>
      </c>
      <c r="G229" s="21">
        <f t="shared" si="46"/>
        <v>0</v>
      </c>
      <c r="H229" s="21">
        <f t="shared" si="48"/>
        <v>166</v>
      </c>
      <c r="I229" s="21">
        <f t="shared" si="47"/>
        <v>23.148148148148149</v>
      </c>
    </row>
    <row r="230" spans="1:11" ht="27" customHeight="1">
      <c r="A230" s="67" t="s">
        <v>80</v>
      </c>
      <c r="B230" s="25" t="s">
        <v>17</v>
      </c>
      <c r="C230" s="59" t="s">
        <v>684</v>
      </c>
      <c r="D230" s="72">
        <v>10</v>
      </c>
      <c r="E230" s="72">
        <v>7.2954499999999998</v>
      </c>
      <c r="F230" s="72">
        <v>7.2954499999999998</v>
      </c>
      <c r="G230" s="21">
        <f t="shared" si="46"/>
        <v>0</v>
      </c>
      <c r="H230" s="21">
        <f t="shared" si="48"/>
        <v>2.7045500000000002</v>
      </c>
      <c r="I230" s="21">
        <f t="shared" si="47"/>
        <v>72.954499999999996</v>
      </c>
    </row>
    <row r="231" spans="1:11" s="88" customFormat="1" ht="60.75" customHeight="1">
      <c r="A231" s="32" t="s">
        <v>144</v>
      </c>
      <c r="B231" s="24"/>
      <c r="C231" s="16" t="s">
        <v>143</v>
      </c>
      <c r="D231" s="18">
        <f>SUM(D232:D246)</f>
        <v>15946.07201</v>
      </c>
      <c r="E231" s="18">
        <f>SUM(E232:E246)</f>
        <v>764.67112999999995</v>
      </c>
      <c r="F231" s="18">
        <f>SUM(F232:F246)</f>
        <v>764.67112999999995</v>
      </c>
      <c r="G231" s="18">
        <f t="shared" si="43"/>
        <v>0</v>
      </c>
      <c r="H231" s="18">
        <f t="shared" si="44"/>
        <v>15181.400879999999</v>
      </c>
      <c r="I231" s="18">
        <f t="shared" si="45"/>
        <v>4.7953573113207071</v>
      </c>
      <c r="K231" s="91"/>
    </row>
    <row r="232" spans="1:11" ht="114.75" customHeight="1">
      <c r="A232" s="70" t="s">
        <v>685</v>
      </c>
      <c r="B232" s="23" t="s">
        <v>17</v>
      </c>
      <c r="C232" s="59" t="s">
        <v>145</v>
      </c>
      <c r="D232" s="72">
        <v>2531.6</v>
      </c>
      <c r="E232" s="72">
        <v>0</v>
      </c>
      <c r="F232" s="72">
        <v>0</v>
      </c>
      <c r="G232" s="21">
        <f t="shared" si="43"/>
        <v>0</v>
      </c>
      <c r="H232" s="21">
        <f t="shared" si="44"/>
        <v>2531.6</v>
      </c>
      <c r="I232" s="21">
        <f t="shared" si="45"/>
        <v>0</v>
      </c>
      <c r="K232" s="92"/>
    </row>
    <row r="233" spans="1:11" ht="30.75" customHeight="1">
      <c r="A233" s="67" t="s">
        <v>847</v>
      </c>
      <c r="B233" s="23" t="s">
        <v>17</v>
      </c>
      <c r="C233" s="59" t="s">
        <v>852</v>
      </c>
      <c r="D233" s="72">
        <v>150</v>
      </c>
      <c r="E233" s="72">
        <v>0</v>
      </c>
      <c r="F233" s="72">
        <v>0</v>
      </c>
      <c r="G233" s="21">
        <f t="shared" si="43"/>
        <v>0</v>
      </c>
      <c r="H233" s="21">
        <f t="shared" si="44"/>
        <v>150</v>
      </c>
      <c r="I233" s="21">
        <f t="shared" si="45"/>
        <v>0</v>
      </c>
      <c r="K233" s="92"/>
    </row>
    <row r="234" spans="1:11" ht="30.75" customHeight="1">
      <c r="A234" s="67" t="s">
        <v>686</v>
      </c>
      <c r="B234" s="61">
        <v>441</v>
      </c>
      <c r="C234" s="59" t="s">
        <v>690</v>
      </c>
      <c r="D234" s="72">
        <v>2416.6666700000001</v>
      </c>
      <c r="E234" s="72">
        <v>0</v>
      </c>
      <c r="F234" s="72">
        <v>0</v>
      </c>
      <c r="G234" s="21">
        <f t="shared" si="43"/>
        <v>0</v>
      </c>
      <c r="H234" s="21">
        <f t="shared" si="44"/>
        <v>2416.6666700000001</v>
      </c>
      <c r="I234" s="21">
        <f t="shared" si="45"/>
        <v>0</v>
      </c>
      <c r="K234" s="92"/>
    </row>
    <row r="235" spans="1:11" ht="30.75" customHeight="1">
      <c r="A235" s="67" t="s">
        <v>687</v>
      </c>
      <c r="B235" s="23" t="s">
        <v>17</v>
      </c>
      <c r="C235" s="59" t="s">
        <v>691</v>
      </c>
      <c r="D235" s="72">
        <v>323.65237999999999</v>
      </c>
      <c r="E235" s="72">
        <v>0</v>
      </c>
      <c r="F235" s="72">
        <v>0</v>
      </c>
      <c r="G235" s="21">
        <f t="shared" si="43"/>
        <v>0</v>
      </c>
      <c r="H235" s="21">
        <f t="shared" si="44"/>
        <v>323.65237999999999</v>
      </c>
      <c r="I235" s="21">
        <f t="shared" si="45"/>
        <v>0</v>
      </c>
      <c r="K235" s="92"/>
    </row>
    <row r="236" spans="1:11" ht="51" customHeight="1">
      <c r="A236" s="67" t="s">
        <v>848</v>
      </c>
      <c r="B236" s="23" t="s">
        <v>17</v>
      </c>
      <c r="C236" s="59" t="s">
        <v>853</v>
      </c>
      <c r="D236" s="72">
        <v>1628.15488</v>
      </c>
      <c r="E236" s="72">
        <v>0</v>
      </c>
      <c r="F236" s="72">
        <v>0</v>
      </c>
      <c r="G236" s="21">
        <f t="shared" si="43"/>
        <v>0</v>
      </c>
      <c r="H236" s="21">
        <f t="shared" si="44"/>
        <v>1628.15488</v>
      </c>
      <c r="I236" s="21">
        <f t="shared" si="45"/>
        <v>0</v>
      </c>
      <c r="K236" s="92"/>
    </row>
    <row r="237" spans="1:11" ht="88.5" customHeight="1">
      <c r="A237" s="70" t="s">
        <v>849</v>
      </c>
      <c r="B237" s="23" t="s">
        <v>17</v>
      </c>
      <c r="C237" s="59" t="s">
        <v>854</v>
      </c>
      <c r="D237" s="72">
        <v>4136.7387399999998</v>
      </c>
      <c r="E237" s="72">
        <v>0</v>
      </c>
      <c r="F237" s="72">
        <v>0</v>
      </c>
      <c r="G237" s="21">
        <f t="shared" si="43"/>
        <v>0</v>
      </c>
      <c r="H237" s="21">
        <f t="shared" si="44"/>
        <v>4136.7387399999998</v>
      </c>
      <c r="I237" s="21">
        <f t="shared" si="45"/>
        <v>0</v>
      </c>
      <c r="K237" s="92"/>
    </row>
    <row r="238" spans="1:11" ht="41.25" customHeight="1">
      <c r="A238" s="67" t="s">
        <v>850</v>
      </c>
      <c r="B238" s="23" t="s">
        <v>17</v>
      </c>
      <c r="C238" s="59" t="s">
        <v>395</v>
      </c>
      <c r="D238" s="72">
        <v>86.414869999999993</v>
      </c>
      <c r="E238" s="72">
        <v>0</v>
      </c>
      <c r="F238" s="72">
        <v>0</v>
      </c>
      <c r="G238" s="21">
        <v>0</v>
      </c>
      <c r="H238" s="21">
        <f t="shared" si="44"/>
        <v>86.414869999999993</v>
      </c>
      <c r="I238" s="21">
        <f t="shared" si="45"/>
        <v>0</v>
      </c>
      <c r="K238" s="92"/>
    </row>
    <row r="239" spans="1:11" ht="41.25" customHeight="1">
      <c r="A239" s="67" t="s">
        <v>393</v>
      </c>
      <c r="B239" s="23" t="s">
        <v>17</v>
      </c>
      <c r="C239" s="59" t="s">
        <v>146</v>
      </c>
      <c r="D239" s="72">
        <v>704.61599999999999</v>
      </c>
      <c r="E239" s="72">
        <v>704.61599999999999</v>
      </c>
      <c r="F239" s="72">
        <v>704.61599999999999</v>
      </c>
      <c r="G239" s="21">
        <v>0</v>
      </c>
      <c r="H239" s="21">
        <f t="shared" si="44"/>
        <v>0</v>
      </c>
      <c r="I239" s="21">
        <f t="shared" si="45"/>
        <v>100</v>
      </c>
      <c r="K239" s="92"/>
    </row>
    <row r="240" spans="1:11" ht="31.5" customHeight="1">
      <c r="A240" s="67" t="s">
        <v>528</v>
      </c>
      <c r="B240" s="23" t="s">
        <v>17</v>
      </c>
      <c r="C240" s="59" t="s">
        <v>147</v>
      </c>
      <c r="D240" s="72">
        <v>100</v>
      </c>
      <c r="E240" s="72">
        <v>0</v>
      </c>
      <c r="F240" s="72">
        <v>0</v>
      </c>
      <c r="G240" s="21">
        <v>0</v>
      </c>
      <c r="H240" s="21">
        <f t="shared" si="44"/>
        <v>100</v>
      </c>
      <c r="I240" s="21">
        <f t="shared" si="45"/>
        <v>0</v>
      </c>
      <c r="K240" s="92"/>
    </row>
    <row r="241" spans="1:11" ht="31.5" customHeight="1">
      <c r="A241" s="67" t="s">
        <v>851</v>
      </c>
      <c r="B241" s="23" t="s">
        <v>17</v>
      </c>
      <c r="C241" s="59" t="s">
        <v>529</v>
      </c>
      <c r="D241" s="72">
        <v>2968.3543399999999</v>
      </c>
      <c r="E241" s="72">
        <v>0</v>
      </c>
      <c r="F241" s="72">
        <v>0</v>
      </c>
      <c r="G241" s="21">
        <v>0</v>
      </c>
      <c r="H241" s="21">
        <f t="shared" si="44"/>
        <v>2968.3543399999999</v>
      </c>
      <c r="I241" s="21">
        <f t="shared" si="45"/>
        <v>0</v>
      </c>
      <c r="K241" s="92"/>
    </row>
    <row r="242" spans="1:11" ht="41.25" customHeight="1">
      <c r="A242" s="67" t="s">
        <v>356</v>
      </c>
      <c r="B242" s="23" t="s">
        <v>17</v>
      </c>
      <c r="C242" s="59" t="s">
        <v>357</v>
      </c>
      <c r="D242" s="72">
        <v>163.58512999999999</v>
      </c>
      <c r="E242" s="72">
        <v>60.055129999999998</v>
      </c>
      <c r="F242" s="72">
        <v>60.055129999999998</v>
      </c>
      <c r="G242" s="21">
        <v>0</v>
      </c>
      <c r="H242" s="21">
        <f t="shared" si="44"/>
        <v>103.53</v>
      </c>
      <c r="I242" s="21">
        <f t="shared" si="45"/>
        <v>36.711851498971818</v>
      </c>
      <c r="K242" s="92"/>
    </row>
    <row r="243" spans="1:11" ht="41.25" customHeight="1">
      <c r="A243" s="67" t="s">
        <v>688</v>
      </c>
      <c r="B243" s="23" t="s">
        <v>17</v>
      </c>
      <c r="C243" s="59" t="s">
        <v>358</v>
      </c>
      <c r="D243" s="72">
        <v>375</v>
      </c>
      <c r="E243" s="72">
        <v>0</v>
      </c>
      <c r="F243" s="72">
        <v>0</v>
      </c>
      <c r="G243" s="21">
        <v>0</v>
      </c>
      <c r="H243" s="21">
        <f t="shared" si="44"/>
        <v>375</v>
      </c>
      <c r="I243" s="21">
        <f t="shared" si="45"/>
        <v>0</v>
      </c>
      <c r="K243" s="92"/>
    </row>
    <row r="244" spans="1:11" ht="41.25" customHeight="1">
      <c r="A244" s="67" t="s">
        <v>394</v>
      </c>
      <c r="B244" s="23" t="s">
        <v>17</v>
      </c>
      <c r="C244" s="59" t="s">
        <v>148</v>
      </c>
      <c r="D244" s="72">
        <v>30</v>
      </c>
      <c r="E244" s="72">
        <v>0</v>
      </c>
      <c r="F244" s="72">
        <v>0</v>
      </c>
      <c r="G244" s="21">
        <v>0</v>
      </c>
      <c r="H244" s="21">
        <f t="shared" si="44"/>
        <v>30</v>
      </c>
      <c r="I244" s="21">
        <f t="shared" si="45"/>
        <v>0</v>
      </c>
      <c r="K244" s="92"/>
    </row>
    <row r="245" spans="1:11" ht="41.25" customHeight="1">
      <c r="A245" s="67" t="s">
        <v>52</v>
      </c>
      <c r="B245" s="23" t="s">
        <v>17</v>
      </c>
      <c r="C245" s="59" t="s">
        <v>149</v>
      </c>
      <c r="D245" s="72">
        <v>50</v>
      </c>
      <c r="E245" s="72">
        <v>0</v>
      </c>
      <c r="F245" s="72">
        <v>0</v>
      </c>
      <c r="G245" s="21">
        <v>0</v>
      </c>
      <c r="H245" s="21">
        <f t="shared" si="44"/>
        <v>50</v>
      </c>
      <c r="I245" s="21">
        <f t="shared" si="45"/>
        <v>0</v>
      </c>
      <c r="K245" s="92"/>
    </row>
    <row r="246" spans="1:11" ht="123.75" customHeight="1">
      <c r="A246" s="70" t="s">
        <v>689</v>
      </c>
      <c r="B246" s="23" t="s">
        <v>17</v>
      </c>
      <c r="C246" s="59" t="s">
        <v>150</v>
      </c>
      <c r="D246" s="72">
        <v>281.28899999999999</v>
      </c>
      <c r="E246" s="72">
        <v>0</v>
      </c>
      <c r="F246" s="72">
        <v>0</v>
      </c>
      <c r="G246" s="21">
        <v>0</v>
      </c>
      <c r="H246" s="21">
        <f t="shared" si="44"/>
        <v>281.28899999999999</v>
      </c>
      <c r="I246" s="21">
        <f t="shared" si="45"/>
        <v>0</v>
      </c>
      <c r="K246" s="92"/>
    </row>
    <row r="247" spans="1:11" ht="43.5" customHeight="1">
      <c r="A247" s="155" t="s">
        <v>396</v>
      </c>
      <c r="B247" s="157"/>
      <c r="C247" s="158" t="s">
        <v>397</v>
      </c>
      <c r="D247" s="130">
        <f>D248+D249</f>
        <v>865.84398999999996</v>
      </c>
      <c r="E247" s="130">
        <f>E248+E249</f>
        <v>191.29867999999999</v>
      </c>
      <c r="F247" s="130">
        <f>F248+F249</f>
        <v>191.29867999999999</v>
      </c>
      <c r="G247" s="18">
        <f t="shared" ref="G247:G249" si="49">E247-F247</f>
        <v>0</v>
      </c>
      <c r="H247" s="18">
        <f t="shared" ref="H247:H249" si="50">D247-F247</f>
        <v>674.54530999999997</v>
      </c>
      <c r="I247" s="18">
        <f t="shared" ref="I247:I249" si="51">F247/D247*100</f>
        <v>22.093897077232125</v>
      </c>
      <c r="K247" s="92"/>
    </row>
    <row r="248" spans="1:11" ht="56.25" customHeight="1">
      <c r="A248" s="67" t="s">
        <v>855</v>
      </c>
      <c r="B248" s="61">
        <v>441</v>
      </c>
      <c r="C248" s="59" t="s">
        <v>399</v>
      </c>
      <c r="D248" s="72">
        <v>860.84398999999996</v>
      </c>
      <c r="E248" s="72">
        <v>191.29867999999999</v>
      </c>
      <c r="F248" s="72">
        <v>191.29867999999999</v>
      </c>
      <c r="G248" s="22">
        <f t="shared" si="49"/>
        <v>0</v>
      </c>
      <c r="H248" s="22">
        <f t="shared" si="50"/>
        <v>669.54530999999997</v>
      </c>
      <c r="I248" s="22">
        <f t="shared" si="51"/>
        <v>22.222224029234379</v>
      </c>
      <c r="K248" s="92"/>
    </row>
    <row r="249" spans="1:11" ht="51" customHeight="1">
      <c r="A249" s="67" t="s">
        <v>398</v>
      </c>
      <c r="B249" s="61">
        <v>441</v>
      </c>
      <c r="C249" s="59" t="s">
        <v>400</v>
      </c>
      <c r="D249" s="72">
        <v>5</v>
      </c>
      <c r="E249" s="72">
        <v>0</v>
      </c>
      <c r="F249" s="72">
        <v>0</v>
      </c>
      <c r="G249" s="22">
        <f t="shared" si="49"/>
        <v>0</v>
      </c>
      <c r="H249" s="22">
        <f t="shared" si="50"/>
        <v>5</v>
      </c>
      <c r="I249" s="22">
        <f t="shared" si="51"/>
        <v>0</v>
      </c>
      <c r="K249" s="92"/>
    </row>
    <row r="250" spans="1:11" s="87" customFormat="1" ht="62.25" customHeight="1">
      <c r="A250" s="199" t="s">
        <v>54</v>
      </c>
      <c r="B250" s="214"/>
      <c r="C250" s="214"/>
      <c r="D250" s="214"/>
      <c r="E250" s="214"/>
      <c r="F250" s="214"/>
      <c r="G250" s="214"/>
      <c r="H250" s="214"/>
      <c r="I250" s="214"/>
      <c r="K250" s="93"/>
    </row>
    <row r="251" spans="1:11" s="86" customFormat="1" ht="38.25" customHeight="1">
      <c r="A251" s="8" t="s">
        <v>1</v>
      </c>
      <c r="B251" s="27"/>
      <c r="C251" s="10" t="s">
        <v>151</v>
      </c>
      <c r="D251" s="118">
        <f>D253+D285+D323+D336</f>
        <v>234277.70820999998</v>
      </c>
      <c r="E251" s="118">
        <f>E253+E285+E323+E336</f>
        <v>82369.58296</v>
      </c>
      <c r="F251" s="119">
        <f>F253+F285+F323+F336</f>
        <v>82369.58296</v>
      </c>
      <c r="G251" s="118">
        <f t="shared" ref="G251:G323" si="52">E251-F251</f>
        <v>0</v>
      </c>
      <c r="H251" s="118">
        <f t="shared" ref="H251:H324" si="53">D251-F251</f>
        <v>151908.12524999998</v>
      </c>
      <c r="I251" s="118">
        <f t="shared" ref="I251:I324" si="54">F251/D251*100</f>
        <v>35.158950285686679</v>
      </c>
      <c r="K251" s="94"/>
    </row>
    <row r="252" spans="1:11" ht="27.75" customHeight="1">
      <c r="A252" s="11" t="s">
        <v>5</v>
      </c>
      <c r="B252" s="29"/>
      <c r="C252" s="29"/>
      <c r="D252" s="31"/>
      <c r="E252" s="31"/>
      <c r="F252" s="112"/>
      <c r="G252" s="31"/>
      <c r="H252" s="31"/>
      <c r="I252" s="31"/>
      <c r="K252" s="92"/>
    </row>
    <row r="253" spans="1:11" s="88" customFormat="1" ht="41.25" customHeight="1">
      <c r="A253" s="32" t="s">
        <v>20</v>
      </c>
      <c r="B253" s="24"/>
      <c r="C253" s="16" t="s">
        <v>152</v>
      </c>
      <c r="D253" s="18">
        <f>SUM(D254:D284)</f>
        <v>37343.27792</v>
      </c>
      <c r="E253" s="18">
        <f>SUM(E254:E284)</f>
        <v>15750.00583</v>
      </c>
      <c r="F253" s="18">
        <f>SUM(F254:F284)</f>
        <v>15750.00583</v>
      </c>
      <c r="G253" s="18">
        <f t="shared" ref="G253" si="55">E253-F253</f>
        <v>0</v>
      </c>
      <c r="H253" s="18">
        <f t="shared" si="53"/>
        <v>21593.272089999999</v>
      </c>
      <c r="I253" s="18">
        <f t="shared" si="54"/>
        <v>42.176280999597907</v>
      </c>
      <c r="K253" s="91"/>
    </row>
    <row r="254" spans="1:11" ht="102.75" customHeight="1">
      <c r="A254" s="70" t="s">
        <v>401</v>
      </c>
      <c r="B254" s="25" t="s">
        <v>26</v>
      </c>
      <c r="C254" s="59" t="s">
        <v>403</v>
      </c>
      <c r="D254" s="72">
        <v>112.6</v>
      </c>
      <c r="E254" s="72">
        <v>0</v>
      </c>
      <c r="F254" s="72">
        <v>0</v>
      </c>
      <c r="G254" s="21">
        <f t="shared" si="52"/>
        <v>0</v>
      </c>
      <c r="H254" s="21">
        <f t="shared" si="53"/>
        <v>112.6</v>
      </c>
      <c r="I254" s="21">
        <f t="shared" si="54"/>
        <v>0</v>
      </c>
      <c r="K254" s="92"/>
    </row>
    <row r="255" spans="1:11" ht="68.25" customHeight="1">
      <c r="A255" s="67" t="s">
        <v>856</v>
      </c>
      <c r="B255" s="60">
        <v>441</v>
      </c>
      <c r="C255" s="59" t="s">
        <v>531</v>
      </c>
      <c r="D255" s="72">
        <v>744.36</v>
      </c>
      <c r="E255" s="72">
        <v>0</v>
      </c>
      <c r="F255" s="72">
        <v>0</v>
      </c>
      <c r="G255" s="21">
        <f t="shared" si="52"/>
        <v>0</v>
      </c>
      <c r="H255" s="21">
        <f t="shared" si="53"/>
        <v>744.36</v>
      </c>
      <c r="I255" s="21">
        <f t="shared" si="54"/>
        <v>0</v>
      </c>
      <c r="K255" s="92"/>
    </row>
    <row r="256" spans="1:11" ht="25.5" customHeight="1">
      <c r="A256" s="67" t="s">
        <v>21</v>
      </c>
      <c r="B256" s="81">
        <v>441</v>
      </c>
      <c r="C256" s="59" t="s">
        <v>153</v>
      </c>
      <c r="D256" s="72">
        <v>1400</v>
      </c>
      <c r="E256" s="72">
        <v>1099.60859</v>
      </c>
      <c r="F256" s="72">
        <v>1099.60859</v>
      </c>
      <c r="G256" s="21">
        <f t="shared" si="52"/>
        <v>0</v>
      </c>
      <c r="H256" s="21">
        <f t="shared" si="53"/>
        <v>300.39140999999995</v>
      </c>
      <c r="I256" s="21">
        <f t="shared" si="54"/>
        <v>78.543470714285718</v>
      </c>
      <c r="K256" s="92"/>
    </row>
    <row r="257" spans="1:11" ht="25.5" customHeight="1">
      <c r="A257" s="67" t="s">
        <v>0</v>
      </c>
      <c r="B257" s="81">
        <v>441</v>
      </c>
      <c r="C257" s="59" t="s">
        <v>154</v>
      </c>
      <c r="D257" s="72">
        <v>506.18400000000003</v>
      </c>
      <c r="E257" s="72">
        <v>146.64089999999999</v>
      </c>
      <c r="F257" s="72">
        <v>146.64089999999999</v>
      </c>
      <c r="G257" s="21">
        <f t="shared" si="52"/>
        <v>0</v>
      </c>
      <c r="H257" s="21">
        <f t="shared" si="53"/>
        <v>359.54310000000004</v>
      </c>
      <c r="I257" s="21">
        <f t="shared" si="54"/>
        <v>28.969880517756387</v>
      </c>
      <c r="K257" s="92"/>
    </row>
    <row r="258" spans="1:11" ht="36" customHeight="1">
      <c r="A258" s="67" t="s">
        <v>530</v>
      </c>
      <c r="B258" s="60">
        <v>441</v>
      </c>
      <c r="C258" s="59" t="s">
        <v>454</v>
      </c>
      <c r="D258" s="72">
        <v>150</v>
      </c>
      <c r="E258" s="72">
        <v>150</v>
      </c>
      <c r="F258" s="72">
        <v>150</v>
      </c>
      <c r="G258" s="21">
        <f t="shared" si="52"/>
        <v>0</v>
      </c>
      <c r="H258" s="21">
        <f t="shared" si="53"/>
        <v>0</v>
      </c>
      <c r="I258" s="21">
        <f t="shared" si="54"/>
        <v>100</v>
      </c>
      <c r="K258" s="92"/>
    </row>
    <row r="259" spans="1:11" ht="102" customHeight="1">
      <c r="A259" s="70" t="s">
        <v>857</v>
      </c>
      <c r="B259" s="60">
        <v>441</v>
      </c>
      <c r="C259" s="59" t="s">
        <v>858</v>
      </c>
      <c r="D259" s="72">
        <v>100</v>
      </c>
      <c r="E259" s="72">
        <v>0</v>
      </c>
      <c r="F259" s="72">
        <v>0</v>
      </c>
      <c r="G259" s="21">
        <f t="shared" si="52"/>
        <v>0</v>
      </c>
      <c r="H259" s="21">
        <f t="shared" si="53"/>
        <v>100</v>
      </c>
      <c r="I259" s="21">
        <f t="shared" si="54"/>
        <v>0</v>
      </c>
      <c r="K259" s="92"/>
    </row>
    <row r="260" spans="1:11" ht="109.5" customHeight="1">
      <c r="A260" s="70" t="s">
        <v>402</v>
      </c>
      <c r="B260" s="25" t="s">
        <v>26</v>
      </c>
      <c r="C260" s="59" t="s">
        <v>404</v>
      </c>
      <c r="D260" s="72">
        <v>37.533999999999999</v>
      </c>
      <c r="E260" s="72">
        <v>0</v>
      </c>
      <c r="F260" s="72">
        <v>0</v>
      </c>
      <c r="G260" s="21">
        <f t="shared" si="52"/>
        <v>0</v>
      </c>
      <c r="H260" s="21">
        <f t="shared" si="53"/>
        <v>37.533999999999999</v>
      </c>
      <c r="I260" s="21">
        <f t="shared" si="54"/>
        <v>0</v>
      </c>
      <c r="K260" s="92"/>
    </row>
    <row r="261" spans="1:11" ht="29.25" customHeight="1">
      <c r="A261" s="67" t="s">
        <v>70</v>
      </c>
      <c r="B261" s="25" t="s">
        <v>26</v>
      </c>
      <c r="C261" s="59" t="s">
        <v>344</v>
      </c>
      <c r="D261" s="72">
        <v>21153.145240000002</v>
      </c>
      <c r="E261" s="72">
        <v>9563.7680799999998</v>
      </c>
      <c r="F261" s="72">
        <v>9563.7680799999998</v>
      </c>
      <c r="G261" s="21">
        <f t="shared" si="52"/>
        <v>0</v>
      </c>
      <c r="H261" s="21">
        <f t="shared" si="53"/>
        <v>11589.377160000002</v>
      </c>
      <c r="I261" s="21">
        <f t="shared" si="54"/>
        <v>45.212038075147255</v>
      </c>
      <c r="K261" s="92"/>
    </row>
    <row r="262" spans="1:11" ht="43.5" customHeight="1">
      <c r="A262" s="67" t="s">
        <v>72</v>
      </c>
      <c r="B262" s="25" t="s">
        <v>26</v>
      </c>
      <c r="C262" s="59" t="s">
        <v>155</v>
      </c>
      <c r="D262" s="72">
        <v>300</v>
      </c>
      <c r="E262" s="72">
        <v>26.265000000000001</v>
      </c>
      <c r="F262" s="72">
        <v>26.265000000000001</v>
      </c>
      <c r="G262" s="21">
        <f t="shared" si="52"/>
        <v>0</v>
      </c>
      <c r="H262" s="21">
        <f t="shared" si="53"/>
        <v>273.73500000000001</v>
      </c>
      <c r="I262" s="21">
        <f t="shared" si="54"/>
        <v>8.7550000000000008</v>
      </c>
      <c r="K262" s="92"/>
    </row>
    <row r="263" spans="1:11" ht="65.25" customHeight="1">
      <c r="A263" s="67" t="s">
        <v>809</v>
      </c>
      <c r="B263" s="25" t="s">
        <v>26</v>
      </c>
      <c r="C263" s="59" t="s">
        <v>532</v>
      </c>
      <c r="D263" s="72">
        <v>1208.6516999999999</v>
      </c>
      <c r="E263" s="72">
        <v>0</v>
      </c>
      <c r="F263" s="72">
        <v>0</v>
      </c>
      <c r="G263" s="21">
        <f t="shared" si="52"/>
        <v>0</v>
      </c>
      <c r="H263" s="21">
        <f t="shared" si="53"/>
        <v>1208.6516999999999</v>
      </c>
      <c r="I263" s="21">
        <f t="shared" si="54"/>
        <v>0</v>
      </c>
      <c r="K263" s="92"/>
    </row>
    <row r="264" spans="1:11" ht="27" customHeight="1">
      <c r="A264" s="67" t="s">
        <v>45</v>
      </c>
      <c r="B264" s="25" t="s">
        <v>26</v>
      </c>
      <c r="C264" s="59" t="s">
        <v>156</v>
      </c>
      <c r="D264" s="72">
        <v>65.8</v>
      </c>
      <c r="E264" s="72">
        <v>30</v>
      </c>
      <c r="F264" s="72">
        <v>30</v>
      </c>
      <c r="G264" s="21">
        <f t="shared" si="52"/>
        <v>0</v>
      </c>
      <c r="H264" s="21">
        <f t="shared" si="53"/>
        <v>35.799999999999997</v>
      </c>
      <c r="I264" s="21">
        <f t="shared" si="54"/>
        <v>45.59270516717325</v>
      </c>
      <c r="K264" s="92"/>
    </row>
    <row r="265" spans="1:11" ht="44.25" customHeight="1">
      <c r="A265" s="67" t="s">
        <v>511</v>
      </c>
      <c r="B265" s="25" t="s">
        <v>26</v>
      </c>
      <c r="C265" s="59" t="s">
        <v>533</v>
      </c>
      <c r="D265" s="72">
        <v>292.89999999999998</v>
      </c>
      <c r="E265" s="72">
        <v>56.4</v>
      </c>
      <c r="F265" s="72">
        <v>56.4</v>
      </c>
      <c r="G265" s="21">
        <f t="shared" si="52"/>
        <v>0</v>
      </c>
      <c r="H265" s="21">
        <f t="shared" si="53"/>
        <v>236.49999999999997</v>
      </c>
      <c r="I265" s="21">
        <f t="shared" si="54"/>
        <v>19.255718675315808</v>
      </c>
      <c r="K265" s="92"/>
    </row>
    <row r="266" spans="1:11" ht="27" customHeight="1">
      <c r="A266" s="67" t="s">
        <v>74</v>
      </c>
      <c r="B266" s="25" t="s">
        <v>26</v>
      </c>
      <c r="C266" s="59" t="s">
        <v>157</v>
      </c>
      <c r="D266" s="72">
        <v>120</v>
      </c>
      <c r="E266" s="72">
        <v>55.733139999999999</v>
      </c>
      <c r="F266" s="72">
        <v>55.733139999999999</v>
      </c>
      <c r="G266" s="21">
        <f t="shared" si="52"/>
        <v>0</v>
      </c>
      <c r="H266" s="21">
        <f t="shared" si="53"/>
        <v>64.266860000000008</v>
      </c>
      <c r="I266" s="21">
        <f t="shared" si="54"/>
        <v>46.444283333333331</v>
      </c>
      <c r="K266" s="92"/>
    </row>
    <row r="267" spans="1:11" ht="36.75" customHeight="1">
      <c r="A267" s="67" t="s">
        <v>76</v>
      </c>
      <c r="B267" s="25" t="s">
        <v>26</v>
      </c>
      <c r="C267" s="59" t="s">
        <v>158</v>
      </c>
      <c r="D267" s="72">
        <v>84.7</v>
      </c>
      <c r="E267" s="72">
        <v>8</v>
      </c>
      <c r="F267" s="72">
        <v>8</v>
      </c>
      <c r="G267" s="21">
        <f t="shared" si="52"/>
        <v>0</v>
      </c>
      <c r="H267" s="21">
        <f t="shared" si="53"/>
        <v>76.7</v>
      </c>
      <c r="I267" s="21">
        <f t="shared" si="54"/>
        <v>9.445100354191263</v>
      </c>
      <c r="K267" s="92"/>
    </row>
    <row r="268" spans="1:11" ht="27" customHeight="1">
      <c r="A268" s="67" t="s">
        <v>78</v>
      </c>
      <c r="B268" s="25" t="s">
        <v>26</v>
      </c>
      <c r="C268" s="59" t="s">
        <v>159</v>
      </c>
      <c r="D268" s="72">
        <v>1938.7869700000001</v>
      </c>
      <c r="E268" s="72">
        <v>976.38305000000003</v>
      </c>
      <c r="F268" s="72">
        <v>976.38305000000003</v>
      </c>
      <c r="G268" s="21">
        <f t="shared" si="52"/>
        <v>0</v>
      </c>
      <c r="H268" s="21">
        <f t="shared" si="53"/>
        <v>962.40392000000008</v>
      </c>
      <c r="I268" s="21">
        <f t="shared" si="54"/>
        <v>50.360512274332024</v>
      </c>
      <c r="K268" s="92"/>
    </row>
    <row r="269" spans="1:11" ht="27" customHeight="1">
      <c r="A269" s="67" t="s">
        <v>51</v>
      </c>
      <c r="B269" s="25" t="s">
        <v>26</v>
      </c>
      <c r="C269" s="59" t="s">
        <v>534</v>
      </c>
      <c r="D269" s="72">
        <v>336.80160000000001</v>
      </c>
      <c r="E269" s="72">
        <v>0</v>
      </c>
      <c r="F269" s="72">
        <v>0</v>
      </c>
      <c r="G269" s="21">
        <f t="shared" si="52"/>
        <v>0</v>
      </c>
      <c r="H269" s="21">
        <f t="shared" si="53"/>
        <v>336.80160000000001</v>
      </c>
      <c r="I269" s="21">
        <f t="shared" si="54"/>
        <v>0</v>
      </c>
      <c r="K269" s="92"/>
    </row>
    <row r="270" spans="1:11" ht="27" customHeight="1">
      <c r="A270" s="67" t="s">
        <v>380</v>
      </c>
      <c r="B270" s="25" t="s">
        <v>26</v>
      </c>
      <c r="C270" s="59" t="s">
        <v>405</v>
      </c>
      <c r="D270" s="72">
        <v>297</v>
      </c>
      <c r="E270" s="72">
        <v>159.75</v>
      </c>
      <c r="F270" s="72">
        <v>159.75</v>
      </c>
      <c r="G270" s="21">
        <f t="shared" si="52"/>
        <v>0</v>
      </c>
      <c r="H270" s="21">
        <f t="shared" si="53"/>
        <v>137.25</v>
      </c>
      <c r="I270" s="21">
        <f t="shared" si="54"/>
        <v>53.787878787878782</v>
      </c>
      <c r="K270" s="92"/>
    </row>
    <row r="271" spans="1:11" ht="27" customHeight="1">
      <c r="A271" s="67" t="s">
        <v>80</v>
      </c>
      <c r="B271" s="25" t="s">
        <v>26</v>
      </c>
      <c r="C271" s="59" t="s">
        <v>160</v>
      </c>
      <c r="D271" s="72">
        <v>344.05500000000001</v>
      </c>
      <c r="E271" s="72">
        <v>28.216999999999999</v>
      </c>
      <c r="F271" s="72">
        <v>28.216999999999999</v>
      </c>
      <c r="G271" s="21">
        <f t="shared" si="52"/>
        <v>0</v>
      </c>
      <c r="H271" s="21">
        <f t="shared" si="53"/>
        <v>315.83800000000002</v>
      </c>
      <c r="I271" s="21">
        <f t="shared" si="54"/>
        <v>8.2013050239060608</v>
      </c>
      <c r="K271" s="92"/>
    </row>
    <row r="272" spans="1:11" ht="29.25" customHeight="1">
      <c r="A272" s="67" t="s">
        <v>84</v>
      </c>
      <c r="B272" s="25" t="s">
        <v>26</v>
      </c>
      <c r="C272" s="59" t="s">
        <v>161</v>
      </c>
      <c r="D272" s="72">
        <v>505.21699999999998</v>
      </c>
      <c r="E272" s="72">
        <v>79.768000000000001</v>
      </c>
      <c r="F272" s="72">
        <v>79.768000000000001</v>
      </c>
      <c r="G272" s="21">
        <f t="shared" si="52"/>
        <v>0</v>
      </c>
      <c r="H272" s="21">
        <f t="shared" si="53"/>
        <v>425.44899999999996</v>
      </c>
      <c r="I272" s="21">
        <f t="shared" si="54"/>
        <v>15.788859044727316</v>
      </c>
      <c r="K272" s="92"/>
    </row>
    <row r="273" spans="1:11" ht="35.25" customHeight="1">
      <c r="A273" s="67" t="s">
        <v>70</v>
      </c>
      <c r="B273" s="25" t="s">
        <v>26</v>
      </c>
      <c r="C273" s="59" t="s">
        <v>162</v>
      </c>
      <c r="D273" s="72">
        <v>4942.51595</v>
      </c>
      <c r="E273" s="72">
        <v>2465.0369000000001</v>
      </c>
      <c r="F273" s="72">
        <v>2465.0369000000001</v>
      </c>
      <c r="G273" s="21">
        <f t="shared" si="52"/>
        <v>0</v>
      </c>
      <c r="H273" s="21">
        <f t="shared" si="53"/>
        <v>2477.4790499999999</v>
      </c>
      <c r="I273" s="21">
        <f t="shared" si="54"/>
        <v>49.874131412767625</v>
      </c>
      <c r="K273" s="92"/>
    </row>
    <row r="274" spans="1:11" ht="37.5" customHeight="1">
      <c r="A274" s="67" t="s">
        <v>72</v>
      </c>
      <c r="B274" s="25" t="s">
        <v>26</v>
      </c>
      <c r="C274" s="59" t="s">
        <v>163</v>
      </c>
      <c r="D274" s="72">
        <v>200</v>
      </c>
      <c r="E274" s="72">
        <v>0</v>
      </c>
      <c r="F274" s="72">
        <v>0</v>
      </c>
      <c r="G274" s="21">
        <f t="shared" si="52"/>
        <v>0</v>
      </c>
      <c r="H274" s="21">
        <f t="shared" si="53"/>
        <v>200</v>
      </c>
      <c r="I274" s="21">
        <f t="shared" si="54"/>
        <v>0</v>
      </c>
      <c r="K274" s="92"/>
    </row>
    <row r="275" spans="1:11" ht="64.5" customHeight="1">
      <c r="A275" s="67" t="s">
        <v>809</v>
      </c>
      <c r="B275" s="25" t="s">
        <v>26</v>
      </c>
      <c r="C275" s="59" t="s">
        <v>535</v>
      </c>
      <c r="D275" s="72">
        <v>277.851</v>
      </c>
      <c r="E275" s="72">
        <v>0</v>
      </c>
      <c r="F275" s="72">
        <v>0</v>
      </c>
      <c r="G275" s="21">
        <f t="shared" si="52"/>
        <v>0</v>
      </c>
      <c r="H275" s="21">
        <f t="shared" si="53"/>
        <v>277.851</v>
      </c>
      <c r="I275" s="21">
        <f t="shared" si="54"/>
        <v>0</v>
      </c>
      <c r="K275" s="92"/>
    </row>
    <row r="276" spans="1:11" ht="44.25" customHeight="1">
      <c r="A276" s="67" t="s">
        <v>45</v>
      </c>
      <c r="B276" s="25" t="s">
        <v>26</v>
      </c>
      <c r="C276" s="59" t="s">
        <v>164</v>
      </c>
      <c r="D276" s="72">
        <v>115.35</v>
      </c>
      <c r="E276" s="72">
        <v>44.38</v>
      </c>
      <c r="F276" s="72">
        <v>44.38</v>
      </c>
      <c r="G276" s="21">
        <f t="shared" si="52"/>
        <v>0</v>
      </c>
      <c r="H276" s="21">
        <f t="shared" si="53"/>
        <v>70.97</v>
      </c>
      <c r="I276" s="21">
        <f t="shared" si="54"/>
        <v>38.47420892934548</v>
      </c>
      <c r="K276" s="92"/>
    </row>
    <row r="277" spans="1:11" ht="42.75" customHeight="1">
      <c r="A277" s="67" t="s">
        <v>511</v>
      </c>
      <c r="B277" s="25" t="s">
        <v>26</v>
      </c>
      <c r="C277" s="59" t="s">
        <v>536</v>
      </c>
      <c r="D277" s="72">
        <v>40</v>
      </c>
      <c r="E277" s="72">
        <v>0</v>
      </c>
      <c r="F277" s="72">
        <v>0</v>
      </c>
      <c r="G277" s="21">
        <f t="shared" si="52"/>
        <v>0</v>
      </c>
      <c r="H277" s="21">
        <f t="shared" si="53"/>
        <v>40</v>
      </c>
      <c r="I277" s="21">
        <f t="shared" si="54"/>
        <v>0</v>
      </c>
      <c r="K277" s="92"/>
    </row>
    <row r="278" spans="1:11" ht="24" customHeight="1">
      <c r="A278" s="67" t="s">
        <v>74</v>
      </c>
      <c r="B278" s="25" t="s">
        <v>26</v>
      </c>
      <c r="C278" s="59" t="s">
        <v>165</v>
      </c>
      <c r="D278" s="72">
        <v>135</v>
      </c>
      <c r="E278" s="72">
        <v>56.25</v>
      </c>
      <c r="F278" s="72">
        <v>56.25</v>
      </c>
      <c r="G278" s="21">
        <f t="shared" si="52"/>
        <v>0</v>
      </c>
      <c r="H278" s="21">
        <f t="shared" si="53"/>
        <v>78.75</v>
      </c>
      <c r="I278" s="21">
        <f t="shared" si="54"/>
        <v>41.666666666666671</v>
      </c>
      <c r="K278" s="92"/>
    </row>
    <row r="279" spans="1:11" ht="24" customHeight="1">
      <c r="A279" s="67" t="s">
        <v>76</v>
      </c>
      <c r="B279" s="25" t="s">
        <v>26</v>
      </c>
      <c r="C279" s="59" t="s">
        <v>166</v>
      </c>
      <c r="D279" s="72">
        <v>60</v>
      </c>
      <c r="E279" s="72">
        <v>0</v>
      </c>
      <c r="F279" s="72">
        <v>0</v>
      </c>
      <c r="G279" s="21">
        <f t="shared" si="52"/>
        <v>0</v>
      </c>
      <c r="H279" s="21">
        <f t="shared" si="53"/>
        <v>60</v>
      </c>
      <c r="I279" s="21">
        <f t="shared" si="54"/>
        <v>0</v>
      </c>
      <c r="K279" s="92"/>
    </row>
    <row r="280" spans="1:11" ht="24" customHeight="1">
      <c r="A280" s="67" t="s">
        <v>78</v>
      </c>
      <c r="B280" s="25" t="s">
        <v>26</v>
      </c>
      <c r="C280" s="59" t="s">
        <v>167</v>
      </c>
      <c r="D280" s="72">
        <v>787.21046000000001</v>
      </c>
      <c r="E280" s="72">
        <v>427.25614999999999</v>
      </c>
      <c r="F280" s="72">
        <v>427.25614999999999</v>
      </c>
      <c r="G280" s="21">
        <f t="shared" si="52"/>
        <v>0</v>
      </c>
      <c r="H280" s="21">
        <f t="shared" si="53"/>
        <v>359.95431000000002</v>
      </c>
      <c r="I280" s="21">
        <f t="shared" si="54"/>
        <v>54.274704378292938</v>
      </c>
      <c r="K280" s="92"/>
    </row>
    <row r="281" spans="1:11" ht="24" customHeight="1">
      <c r="A281" s="67" t="s">
        <v>51</v>
      </c>
      <c r="B281" s="25" t="s">
        <v>26</v>
      </c>
      <c r="C281" s="59" t="s">
        <v>692</v>
      </c>
      <c r="D281" s="72">
        <v>300</v>
      </c>
      <c r="E281" s="72">
        <v>219.99734000000001</v>
      </c>
      <c r="F281" s="72">
        <v>219.99734000000001</v>
      </c>
      <c r="G281" s="21">
        <f t="shared" si="52"/>
        <v>0</v>
      </c>
      <c r="H281" s="21">
        <f t="shared" si="53"/>
        <v>80.002659999999992</v>
      </c>
      <c r="I281" s="21">
        <f t="shared" si="54"/>
        <v>73.332446666666669</v>
      </c>
      <c r="K281" s="92"/>
    </row>
    <row r="282" spans="1:11" ht="24" customHeight="1">
      <c r="A282" s="67" t="s">
        <v>380</v>
      </c>
      <c r="B282" s="25" t="s">
        <v>26</v>
      </c>
      <c r="C282" s="59" t="s">
        <v>406</v>
      </c>
      <c r="D282" s="72">
        <v>296.41500000000002</v>
      </c>
      <c r="E282" s="72">
        <v>45.239249999999998</v>
      </c>
      <c r="F282" s="72">
        <v>45.239249999999998</v>
      </c>
      <c r="G282" s="21">
        <f t="shared" si="52"/>
        <v>0</v>
      </c>
      <c r="H282" s="21">
        <f t="shared" si="53"/>
        <v>251.17575000000002</v>
      </c>
      <c r="I282" s="21">
        <f t="shared" si="54"/>
        <v>15.262132483173927</v>
      </c>
      <c r="K282" s="92"/>
    </row>
    <row r="283" spans="1:11" ht="24" customHeight="1">
      <c r="A283" s="67" t="s">
        <v>80</v>
      </c>
      <c r="B283" s="25" t="s">
        <v>26</v>
      </c>
      <c r="C283" s="59" t="s">
        <v>168</v>
      </c>
      <c r="D283" s="72">
        <v>141.19999999999999</v>
      </c>
      <c r="E283" s="72">
        <v>52.018000000000001</v>
      </c>
      <c r="F283" s="72">
        <v>52.018000000000001</v>
      </c>
      <c r="G283" s="21">
        <f t="shared" si="52"/>
        <v>0</v>
      </c>
      <c r="H283" s="21">
        <f t="shared" si="53"/>
        <v>89.181999999999988</v>
      </c>
      <c r="I283" s="21">
        <f t="shared" si="54"/>
        <v>36.839943342776209</v>
      </c>
      <c r="K283" s="92"/>
    </row>
    <row r="284" spans="1:11" ht="28.5" customHeight="1">
      <c r="A284" s="67" t="s">
        <v>84</v>
      </c>
      <c r="B284" s="25" t="s">
        <v>26</v>
      </c>
      <c r="C284" s="59" t="s">
        <v>169</v>
      </c>
      <c r="D284" s="72">
        <v>350</v>
      </c>
      <c r="E284" s="72">
        <v>59.294429999999998</v>
      </c>
      <c r="F284" s="72">
        <v>59.294429999999998</v>
      </c>
      <c r="G284" s="21">
        <f t="shared" si="52"/>
        <v>0</v>
      </c>
      <c r="H284" s="21">
        <f t="shared" si="53"/>
        <v>290.70557000000002</v>
      </c>
      <c r="I284" s="21">
        <f t="shared" si="54"/>
        <v>16.941265714285713</v>
      </c>
      <c r="K284" s="92"/>
    </row>
    <row r="285" spans="1:11" s="88" customFormat="1" ht="46.5" customHeight="1">
      <c r="A285" s="32" t="s">
        <v>22</v>
      </c>
      <c r="B285" s="24"/>
      <c r="C285" s="16" t="s">
        <v>170</v>
      </c>
      <c r="D285" s="18">
        <f>SUM(D286:D322)</f>
        <v>127156.46296</v>
      </c>
      <c r="E285" s="18">
        <f>SUM(E286:E322)</f>
        <v>37525.87769999999</v>
      </c>
      <c r="F285" s="18">
        <f>SUM(F286:F322)</f>
        <v>37525.87769999999</v>
      </c>
      <c r="G285" s="18">
        <f t="shared" si="52"/>
        <v>0</v>
      </c>
      <c r="H285" s="18">
        <f t="shared" si="53"/>
        <v>89630.585260000022</v>
      </c>
      <c r="I285" s="18">
        <f t="shared" si="54"/>
        <v>29.51157717543985</v>
      </c>
    </row>
    <row r="286" spans="1:11" ht="101.25" customHeight="1">
      <c r="A286" s="70" t="s">
        <v>859</v>
      </c>
      <c r="B286" s="60">
        <v>441</v>
      </c>
      <c r="C286" s="59" t="s">
        <v>867</v>
      </c>
      <c r="D286" s="72">
        <v>12136.38</v>
      </c>
      <c r="E286" s="72">
        <v>0</v>
      </c>
      <c r="F286" s="72">
        <v>0</v>
      </c>
      <c r="G286" s="21">
        <f t="shared" si="52"/>
        <v>0</v>
      </c>
      <c r="H286" s="21">
        <f t="shared" si="53"/>
        <v>12136.38</v>
      </c>
      <c r="I286" s="21">
        <f t="shared" si="54"/>
        <v>0</v>
      </c>
    </row>
    <row r="287" spans="1:11" ht="69" customHeight="1">
      <c r="A287" s="67" t="s">
        <v>860</v>
      </c>
      <c r="B287" s="81">
        <v>441</v>
      </c>
      <c r="C287" s="59" t="s">
        <v>537</v>
      </c>
      <c r="D287" s="72">
        <v>690.91</v>
      </c>
      <c r="E287" s="72">
        <v>0</v>
      </c>
      <c r="F287" s="72">
        <v>0</v>
      </c>
      <c r="G287" s="21">
        <f t="shared" si="52"/>
        <v>0</v>
      </c>
      <c r="H287" s="21">
        <f t="shared" si="53"/>
        <v>690.91</v>
      </c>
      <c r="I287" s="21">
        <f t="shared" si="54"/>
        <v>0</v>
      </c>
    </row>
    <row r="288" spans="1:11" ht="84.75" customHeight="1">
      <c r="A288" s="67" t="s">
        <v>693</v>
      </c>
      <c r="B288" s="81">
        <v>445</v>
      </c>
      <c r="C288" s="59" t="s">
        <v>695</v>
      </c>
      <c r="D288" s="72">
        <v>6821.7163300000002</v>
      </c>
      <c r="E288" s="72">
        <v>0</v>
      </c>
      <c r="F288" s="72">
        <v>0</v>
      </c>
      <c r="G288" s="21">
        <f t="shared" si="52"/>
        <v>0</v>
      </c>
      <c r="H288" s="21">
        <f t="shared" si="53"/>
        <v>6821.7163300000002</v>
      </c>
      <c r="I288" s="21">
        <f t="shared" si="54"/>
        <v>0</v>
      </c>
    </row>
    <row r="289" spans="1:9" ht="99" customHeight="1">
      <c r="A289" s="67" t="s">
        <v>861</v>
      </c>
      <c r="B289" s="81">
        <v>445</v>
      </c>
      <c r="C289" s="59" t="s">
        <v>696</v>
      </c>
      <c r="D289" s="72">
        <v>1333.5132699999999</v>
      </c>
      <c r="E289" s="72">
        <v>0</v>
      </c>
      <c r="F289" s="72">
        <v>0</v>
      </c>
      <c r="G289" s="21">
        <f t="shared" si="52"/>
        <v>0</v>
      </c>
      <c r="H289" s="21">
        <f t="shared" si="53"/>
        <v>1333.5132699999999</v>
      </c>
      <c r="I289" s="21">
        <f t="shared" si="54"/>
        <v>0</v>
      </c>
    </row>
    <row r="290" spans="1:9" ht="47.25" customHeight="1">
      <c r="A290" s="67" t="s">
        <v>862</v>
      </c>
      <c r="B290" s="81">
        <v>445</v>
      </c>
      <c r="C290" s="59" t="s">
        <v>868</v>
      </c>
      <c r="D290" s="72">
        <v>4411.0249100000001</v>
      </c>
      <c r="E290" s="72">
        <v>0</v>
      </c>
      <c r="F290" s="72">
        <v>0</v>
      </c>
      <c r="G290" s="21">
        <f t="shared" si="52"/>
        <v>0</v>
      </c>
      <c r="H290" s="21">
        <f t="shared" si="53"/>
        <v>4411.0249100000001</v>
      </c>
      <c r="I290" s="21">
        <f t="shared" si="54"/>
        <v>0</v>
      </c>
    </row>
    <row r="291" spans="1:9" ht="78" customHeight="1">
      <c r="A291" s="67" t="s">
        <v>863</v>
      </c>
      <c r="B291" s="81">
        <v>445</v>
      </c>
      <c r="C291" s="59" t="s">
        <v>869</v>
      </c>
      <c r="D291" s="72">
        <v>336.43068</v>
      </c>
      <c r="E291" s="72">
        <v>0</v>
      </c>
      <c r="F291" s="72">
        <v>0</v>
      </c>
      <c r="G291" s="21">
        <f t="shared" si="52"/>
        <v>0</v>
      </c>
      <c r="H291" s="21">
        <f t="shared" si="53"/>
        <v>336.43068</v>
      </c>
      <c r="I291" s="21">
        <f t="shared" si="54"/>
        <v>0</v>
      </c>
    </row>
    <row r="292" spans="1:9" ht="72" customHeight="1">
      <c r="A292" s="67" t="s">
        <v>864</v>
      </c>
      <c r="B292" s="81">
        <v>445</v>
      </c>
      <c r="C292" s="59" t="s">
        <v>870</v>
      </c>
      <c r="D292" s="72">
        <v>1810.2</v>
      </c>
      <c r="E292" s="72">
        <v>1337.117</v>
      </c>
      <c r="F292" s="72">
        <v>1337.117</v>
      </c>
      <c r="G292" s="21">
        <f t="shared" si="52"/>
        <v>0</v>
      </c>
      <c r="H292" s="21">
        <f>D292-F292</f>
        <v>473.08300000000008</v>
      </c>
      <c r="I292" s="21">
        <f>F292/D292*100</f>
        <v>73.865705446911946</v>
      </c>
    </row>
    <row r="293" spans="1:9" ht="48.75" customHeight="1">
      <c r="A293" s="67" t="s">
        <v>865</v>
      </c>
      <c r="B293" s="81">
        <v>445</v>
      </c>
      <c r="C293" s="59" t="s">
        <v>871</v>
      </c>
      <c r="D293" s="72">
        <v>7836.6666699999996</v>
      </c>
      <c r="E293" s="72">
        <v>0</v>
      </c>
      <c r="F293" s="72">
        <v>0</v>
      </c>
      <c r="G293" s="21">
        <f t="shared" si="52"/>
        <v>0</v>
      </c>
      <c r="H293" s="21">
        <f t="shared" si="53"/>
        <v>7836.6666699999996</v>
      </c>
      <c r="I293" s="21">
        <f t="shared" si="54"/>
        <v>0</v>
      </c>
    </row>
    <row r="294" spans="1:9" ht="39" customHeight="1">
      <c r="A294" s="67" t="s">
        <v>375</v>
      </c>
      <c r="B294" s="60">
        <v>441</v>
      </c>
      <c r="C294" s="59" t="s">
        <v>171</v>
      </c>
      <c r="D294" s="72">
        <v>1201.4057399999999</v>
      </c>
      <c r="E294" s="72">
        <v>0</v>
      </c>
      <c r="F294" s="72">
        <v>0</v>
      </c>
      <c r="G294" s="21">
        <f t="shared" ref="G294:G322" si="56">E294-F294</f>
        <v>0</v>
      </c>
      <c r="H294" s="21">
        <f t="shared" ref="H294:H322" si="57">D294-F294</f>
        <v>1201.4057399999999</v>
      </c>
      <c r="I294" s="21">
        <f t="shared" ref="I294:I322" si="58">F294/D294*100</f>
        <v>0</v>
      </c>
    </row>
    <row r="295" spans="1:9" ht="43.5" customHeight="1">
      <c r="A295" s="67" t="s">
        <v>694</v>
      </c>
      <c r="B295" s="60">
        <v>441</v>
      </c>
      <c r="C295" s="59" t="s">
        <v>697</v>
      </c>
      <c r="D295" s="72">
        <v>97.8</v>
      </c>
      <c r="E295" s="72">
        <v>97.8</v>
      </c>
      <c r="F295" s="72">
        <v>97.8</v>
      </c>
      <c r="G295" s="21">
        <f t="shared" si="56"/>
        <v>0</v>
      </c>
      <c r="H295" s="21">
        <f t="shared" si="57"/>
        <v>0</v>
      </c>
      <c r="I295" s="21">
        <f t="shared" si="58"/>
        <v>100</v>
      </c>
    </row>
    <row r="296" spans="1:9" ht="34.5" customHeight="1">
      <c r="A296" s="67" t="s">
        <v>312</v>
      </c>
      <c r="B296" s="60">
        <v>445</v>
      </c>
      <c r="C296" s="59" t="s">
        <v>172</v>
      </c>
      <c r="D296" s="72">
        <v>775.87</v>
      </c>
      <c r="E296" s="72">
        <v>775.87</v>
      </c>
      <c r="F296" s="72">
        <v>775.87</v>
      </c>
      <c r="G296" s="21">
        <f t="shared" si="56"/>
        <v>0</v>
      </c>
      <c r="H296" s="21">
        <f t="shared" si="57"/>
        <v>0</v>
      </c>
      <c r="I296" s="21">
        <f t="shared" si="58"/>
        <v>100</v>
      </c>
    </row>
    <row r="297" spans="1:9" ht="74.25" customHeight="1">
      <c r="A297" s="67" t="s">
        <v>352</v>
      </c>
      <c r="B297" s="25" t="s">
        <v>26</v>
      </c>
      <c r="C297" s="59" t="s">
        <v>698</v>
      </c>
      <c r="D297" s="72">
        <v>5.2471800000000002</v>
      </c>
      <c r="E297" s="72">
        <v>0</v>
      </c>
      <c r="F297" s="72">
        <v>0</v>
      </c>
      <c r="G297" s="21">
        <f t="shared" si="56"/>
        <v>0</v>
      </c>
      <c r="H297" s="21">
        <f t="shared" si="57"/>
        <v>5.2471800000000002</v>
      </c>
      <c r="I297" s="21">
        <f t="shared" si="58"/>
        <v>0</v>
      </c>
    </row>
    <row r="298" spans="1:9" ht="119.25" customHeight="1">
      <c r="A298" s="70" t="s">
        <v>866</v>
      </c>
      <c r="B298" s="25" t="s">
        <v>26</v>
      </c>
      <c r="C298" s="59" t="s">
        <v>872</v>
      </c>
      <c r="D298" s="72">
        <v>1348.49</v>
      </c>
      <c r="E298" s="72">
        <v>0</v>
      </c>
      <c r="F298" s="72">
        <v>0</v>
      </c>
      <c r="G298" s="21">
        <f t="shared" si="56"/>
        <v>0</v>
      </c>
      <c r="H298" s="21">
        <f t="shared" si="57"/>
        <v>1348.49</v>
      </c>
      <c r="I298" s="21">
        <f t="shared" si="58"/>
        <v>0</v>
      </c>
    </row>
    <row r="299" spans="1:9" ht="31.5" customHeight="1">
      <c r="A299" s="67" t="s">
        <v>70</v>
      </c>
      <c r="B299" s="25" t="s">
        <v>26</v>
      </c>
      <c r="C299" s="59" t="s">
        <v>173</v>
      </c>
      <c r="D299" s="72">
        <v>51147.229370000001</v>
      </c>
      <c r="E299" s="72">
        <v>21687.317289999999</v>
      </c>
      <c r="F299" s="72">
        <v>21687.317289999999</v>
      </c>
      <c r="G299" s="21">
        <f t="shared" si="56"/>
        <v>0</v>
      </c>
      <c r="H299" s="21">
        <f t="shared" si="57"/>
        <v>29459.912080000002</v>
      </c>
      <c r="I299" s="21">
        <f t="shared" si="58"/>
        <v>42.401744057558908</v>
      </c>
    </row>
    <row r="300" spans="1:9" ht="34.5" customHeight="1">
      <c r="A300" s="67" t="s">
        <v>72</v>
      </c>
      <c r="B300" s="25" t="s">
        <v>26</v>
      </c>
      <c r="C300" s="59" t="s">
        <v>174</v>
      </c>
      <c r="D300" s="72">
        <v>812.94</v>
      </c>
      <c r="E300" s="72">
        <v>112.39677</v>
      </c>
      <c r="F300" s="72">
        <v>112.39677</v>
      </c>
      <c r="G300" s="21">
        <f t="shared" si="56"/>
        <v>0</v>
      </c>
      <c r="H300" s="21">
        <f t="shared" si="57"/>
        <v>700.54322999999999</v>
      </c>
      <c r="I300" s="21">
        <f t="shared" si="58"/>
        <v>13.82596132555908</v>
      </c>
    </row>
    <row r="301" spans="1:9" ht="50.25" customHeight="1">
      <c r="A301" s="67" t="s">
        <v>809</v>
      </c>
      <c r="B301" s="25" t="s">
        <v>26</v>
      </c>
      <c r="C301" s="59" t="s">
        <v>538</v>
      </c>
      <c r="D301" s="72">
        <v>2667.3692999999998</v>
      </c>
      <c r="E301" s="72">
        <v>0</v>
      </c>
      <c r="F301" s="72">
        <v>0</v>
      </c>
      <c r="G301" s="21">
        <f t="shared" si="56"/>
        <v>0</v>
      </c>
      <c r="H301" s="21">
        <f t="shared" si="57"/>
        <v>2667.3692999999998</v>
      </c>
      <c r="I301" s="21">
        <f t="shared" si="58"/>
        <v>0</v>
      </c>
    </row>
    <row r="302" spans="1:9" ht="30.75" customHeight="1">
      <c r="A302" s="67" t="s">
        <v>45</v>
      </c>
      <c r="B302" s="25" t="s">
        <v>26</v>
      </c>
      <c r="C302" s="59" t="s">
        <v>175</v>
      </c>
      <c r="D302" s="72">
        <v>1307.55</v>
      </c>
      <c r="E302" s="72">
        <v>151.24</v>
      </c>
      <c r="F302" s="72">
        <v>151.24</v>
      </c>
      <c r="G302" s="21">
        <f t="shared" si="56"/>
        <v>0</v>
      </c>
      <c r="H302" s="21">
        <f t="shared" si="57"/>
        <v>1156.31</v>
      </c>
      <c r="I302" s="21">
        <f t="shared" si="58"/>
        <v>11.566670490612214</v>
      </c>
    </row>
    <row r="303" spans="1:9" ht="46.5" customHeight="1">
      <c r="A303" s="67" t="s">
        <v>511</v>
      </c>
      <c r="B303" s="25" t="s">
        <v>26</v>
      </c>
      <c r="C303" s="59" t="s">
        <v>539</v>
      </c>
      <c r="D303" s="72">
        <v>475.23</v>
      </c>
      <c r="E303" s="72">
        <v>12</v>
      </c>
      <c r="F303" s="72">
        <v>12</v>
      </c>
      <c r="G303" s="21">
        <f t="shared" si="56"/>
        <v>0</v>
      </c>
      <c r="H303" s="21">
        <f t="shared" si="57"/>
        <v>463.23</v>
      </c>
      <c r="I303" s="21">
        <f t="shared" si="58"/>
        <v>2.525093112808535</v>
      </c>
    </row>
    <row r="304" spans="1:9" ht="24" customHeight="1">
      <c r="A304" s="67" t="s">
        <v>74</v>
      </c>
      <c r="B304" s="25" t="s">
        <v>26</v>
      </c>
      <c r="C304" s="59" t="s">
        <v>176</v>
      </c>
      <c r="D304" s="72">
        <v>920</v>
      </c>
      <c r="E304" s="72">
        <v>238.56093999999999</v>
      </c>
      <c r="F304" s="72">
        <v>238.56093999999999</v>
      </c>
      <c r="G304" s="21">
        <f t="shared" si="56"/>
        <v>0</v>
      </c>
      <c r="H304" s="21">
        <f t="shared" si="57"/>
        <v>681.43906000000004</v>
      </c>
      <c r="I304" s="21">
        <f t="shared" si="58"/>
        <v>25.930536956521738</v>
      </c>
    </row>
    <row r="305" spans="1:9" ht="24" customHeight="1">
      <c r="A305" s="67" t="s">
        <v>76</v>
      </c>
      <c r="B305" s="25" t="s">
        <v>26</v>
      </c>
      <c r="C305" s="59" t="s">
        <v>177</v>
      </c>
      <c r="D305" s="72">
        <v>3000</v>
      </c>
      <c r="E305" s="72">
        <v>1104.19</v>
      </c>
      <c r="F305" s="72">
        <v>1104.19</v>
      </c>
      <c r="G305" s="21">
        <f t="shared" si="56"/>
        <v>0</v>
      </c>
      <c r="H305" s="21">
        <f t="shared" si="57"/>
        <v>1895.81</v>
      </c>
      <c r="I305" s="21">
        <f t="shared" si="58"/>
        <v>36.806333333333335</v>
      </c>
    </row>
    <row r="306" spans="1:9" ht="24" customHeight="1">
      <c r="A306" s="67" t="s">
        <v>78</v>
      </c>
      <c r="B306" s="25" t="s">
        <v>26</v>
      </c>
      <c r="C306" s="59" t="s">
        <v>178</v>
      </c>
      <c r="D306" s="72">
        <v>6507.6448099999998</v>
      </c>
      <c r="E306" s="72">
        <v>3484.1793400000001</v>
      </c>
      <c r="F306" s="72">
        <v>3484.1793400000001</v>
      </c>
      <c r="G306" s="21">
        <f t="shared" si="56"/>
        <v>0</v>
      </c>
      <c r="H306" s="21">
        <f t="shared" si="57"/>
        <v>3023.4654699999996</v>
      </c>
      <c r="I306" s="21">
        <f t="shared" si="58"/>
        <v>53.539789612457355</v>
      </c>
    </row>
    <row r="307" spans="1:9" ht="24" customHeight="1">
      <c r="A307" s="67" t="s">
        <v>51</v>
      </c>
      <c r="B307" s="25" t="s">
        <v>26</v>
      </c>
      <c r="C307" s="59" t="s">
        <v>540</v>
      </c>
      <c r="D307" s="72">
        <v>3000</v>
      </c>
      <c r="E307" s="72">
        <v>379.97775999999999</v>
      </c>
      <c r="F307" s="72">
        <v>379.97775999999999</v>
      </c>
      <c r="G307" s="21">
        <f t="shared" si="56"/>
        <v>0</v>
      </c>
      <c r="H307" s="21">
        <f t="shared" si="57"/>
        <v>2620.0222400000002</v>
      </c>
      <c r="I307" s="21">
        <f t="shared" si="58"/>
        <v>12.665925333333334</v>
      </c>
    </row>
    <row r="308" spans="1:9" ht="24" customHeight="1">
      <c r="A308" s="67" t="s">
        <v>380</v>
      </c>
      <c r="B308" s="25" t="s">
        <v>26</v>
      </c>
      <c r="C308" s="59" t="s">
        <v>407</v>
      </c>
      <c r="D308" s="72">
        <v>1053</v>
      </c>
      <c r="E308" s="72">
        <v>534.95691999999997</v>
      </c>
      <c r="F308" s="72">
        <v>534.95691999999997</v>
      </c>
      <c r="G308" s="21">
        <f t="shared" si="56"/>
        <v>0</v>
      </c>
      <c r="H308" s="21">
        <f t="shared" si="57"/>
        <v>518.04308000000003</v>
      </c>
      <c r="I308" s="21">
        <f t="shared" si="58"/>
        <v>50.803126305792965</v>
      </c>
    </row>
    <row r="309" spans="1:9" ht="24" customHeight="1">
      <c r="A309" s="67" t="s">
        <v>80</v>
      </c>
      <c r="B309" s="25" t="s">
        <v>26</v>
      </c>
      <c r="C309" s="59" t="s">
        <v>179</v>
      </c>
      <c r="D309" s="72">
        <v>1378.2529999999999</v>
      </c>
      <c r="E309" s="72">
        <v>313.91753999999997</v>
      </c>
      <c r="F309" s="72">
        <v>313.91753999999997</v>
      </c>
      <c r="G309" s="21">
        <f t="shared" si="56"/>
        <v>0</v>
      </c>
      <c r="H309" s="21">
        <f t="shared" si="57"/>
        <v>1064.33546</v>
      </c>
      <c r="I309" s="21">
        <f t="shared" si="58"/>
        <v>22.776481531329878</v>
      </c>
    </row>
    <row r="310" spans="1:9" ht="24.75" customHeight="1">
      <c r="A310" s="67" t="s">
        <v>84</v>
      </c>
      <c r="B310" s="25" t="s">
        <v>26</v>
      </c>
      <c r="C310" s="59" t="s">
        <v>180</v>
      </c>
      <c r="D310" s="72">
        <v>2397.2379999999998</v>
      </c>
      <c r="E310" s="72">
        <v>836.46344999999997</v>
      </c>
      <c r="F310" s="72">
        <v>836.46344999999997</v>
      </c>
      <c r="G310" s="21">
        <f t="shared" si="56"/>
        <v>0</v>
      </c>
      <c r="H310" s="21">
        <f t="shared" si="57"/>
        <v>1560.7745499999999</v>
      </c>
      <c r="I310" s="21">
        <f t="shared" si="58"/>
        <v>34.892799546811794</v>
      </c>
    </row>
    <row r="311" spans="1:9" ht="24.75" customHeight="1">
      <c r="A311" s="67" t="s">
        <v>70</v>
      </c>
      <c r="B311" s="25" t="s">
        <v>26</v>
      </c>
      <c r="C311" s="59" t="s">
        <v>181</v>
      </c>
      <c r="D311" s="72">
        <v>10799.60679</v>
      </c>
      <c r="E311" s="72">
        <v>5679.4341400000003</v>
      </c>
      <c r="F311" s="72">
        <v>5679.4341400000003</v>
      </c>
      <c r="G311" s="21">
        <f t="shared" si="56"/>
        <v>0</v>
      </c>
      <c r="H311" s="21">
        <f t="shared" si="57"/>
        <v>5120.1726499999995</v>
      </c>
      <c r="I311" s="21">
        <f t="shared" si="58"/>
        <v>52.589267835741268</v>
      </c>
    </row>
    <row r="312" spans="1:9" ht="34.5" customHeight="1">
      <c r="A312" s="67" t="s">
        <v>72</v>
      </c>
      <c r="B312" s="25" t="s">
        <v>26</v>
      </c>
      <c r="C312" s="59" t="s">
        <v>182</v>
      </c>
      <c r="D312" s="72">
        <v>213.93115</v>
      </c>
      <c r="E312" s="72">
        <v>213.93115</v>
      </c>
      <c r="F312" s="72">
        <v>213.93115</v>
      </c>
      <c r="G312" s="21">
        <f t="shared" si="56"/>
        <v>0</v>
      </c>
      <c r="H312" s="21">
        <f t="shared" si="57"/>
        <v>0</v>
      </c>
      <c r="I312" s="21">
        <f t="shared" si="58"/>
        <v>100</v>
      </c>
    </row>
    <row r="313" spans="1:9" ht="51" customHeight="1">
      <c r="A313" s="67" t="s">
        <v>809</v>
      </c>
      <c r="B313" s="25" t="s">
        <v>26</v>
      </c>
      <c r="C313" s="59" t="s">
        <v>541</v>
      </c>
      <c r="D313" s="72">
        <v>845.58699999999999</v>
      </c>
      <c r="E313" s="72">
        <v>0</v>
      </c>
      <c r="F313" s="72">
        <v>0</v>
      </c>
      <c r="G313" s="21">
        <f t="shared" si="56"/>
        <v>0</v>
      </c>
      <c r="H313" s="21">
        <f t="shared" si="57"/>
        <v>845.58699999999999</v>
      </c>
      <c r="I313" s="21">
        <f t="shared" si="58"/>
        <v>0</v>
      </c>
    </row>
    <row r="314" spans="1:9" ht="32.25" customHeight="1">
      <c r="A314" s="67" t="s">
        <v>45</v>
      </c>
      <c r="B314" s="25" t="s">
        <v>26</v>
      </c>
      <c r="C314" s="59" t="s">
        <v>699</v>
      </c>
      <c r="D314" s="72">
        <v>55</v>
      </c>
      <c r="E314" s="72">
        <v>37.49</v>
      </c>
      <c r="F314" s="72">
        <v>37.49</v>
      </c>
      <c r="G314" s="21">
        <f t="shared" si="56"/>
        <v>0</v>
      </c>
      <c r="H314" s="21">
        <f t="shared" si="57"/>
        <v>17.509999999999998</v>
      </c>
      <c r="I314" s="21">
        <f t="shared" si="58"/>
        <v>68.163636363636371</v>
      </c>
    </row>
    <row r="315" spans="1:9" ht="41.25" customHeight="1">
      <c r="A315" s="67" t="s">
        <v>511</v>
      </c>
      <c r="B315" s="25" t="s">
        <v>26</v>
      </c>
      <c r="C315" s="59" t="s">
        <v>542</v>
      </c>
      <c r="D315" s="72">
        <v>91.2</v>
      </c>
      <c r="E315" s="72">
        <v>0</v>
      </c>
      <c r="F315" s="72">
        <v>0</v>
      </c>
      <c r="G315" s="21">
        <f t="shared" si="56"/>
        <v>0</v>
      </c>
      <c r="H315" s="21">
        <f t="shared" si="57"/>
        <v>91.2</v>
      </c>
      <c r="I315" s="21">
        <f t="shared" si="58"/>
        <v>0</v>
      </c>
    </row>
    <row r="316" spans="1:9" ht="28.5" customHeight="1">
      <c r="A316" s="67" t="s">
        <v>74</v>
      </c>
      <c r="B316" s="25" t="s">
        <v>26</v>
      </c>
      <c r="C316" s="59" t="s">
        <v>497</v>
      </c>
      <c r="D316" s="72">
        <v>140</v>
      </c>
      <c r="E316" s="72">
        <v>53.965850000000003</v>
      </c>
      <c r="F316" s="72">
        <v>53.965850000000003</v>
      </c>
      <c r="G316" s="21">
        <f t="shared" si="56"/>
        <v>0</v>
      </c>
      <c r="H316" s="21">
        <f t="shared" si="57"/>
        <v>86.034149999999997</v>
      </c>
      <c r="I316" s="21">
        <f t="shared" si="58"/>
        <v>38.547035714285713</v>
      </c>
    </row>
    <row r="317" spans="1:9" ht="28.5" customHeight="1">
      <c r="A317" s="67" t="s">
        <v>76</v>
      </c>
      <c r="B317" s="25" t="s">
        <v>26</v>
      </c>
      <c r="C317" s="59" t="s">
        <v>700</v>
      </c>
      <c r="D317" s="72">
        <v>180</v>
      </c>
      <c r="E317" s="72">
        <v>0</v>
      </c>
      <c r="F317" s="72">
        <v>0</v>
      </c>
      <c r="G317" s="21">
        <f t="shared" si="56"/>
        <v>0</v>
      </c>
      <c r="H317" s="21">
        <f t="shared" si="57"/>
        <v>180</v>
      </c>
      <c r="I317" s="21">
        <f t="shared" si="58"/>
        <v>0</v>
      </c>
    </row>
    <row r="318" spans="1:9" ht="28.5" customHeight="1">
      <c r="A318" s="67" t="s">
        <v>78</v>
      </c>
      <c r="B318" s="25" t="s">
        <v>26</v>
      </c>
      <c r="C318" s="59" t="s">
        <v>498</v>
      </c>
      <c r="D318" s="72">
        <v>683.01477999999997</v>
      </c>
      <c r="E318" s="72">
        <v>335.33954999999997</v>
      </c>
      <c r="F318" s="72">
        <v>335.33954999999997</v>
      </c>
      <c r="G318" s="21">
        <f t="shared" si="56"/>
        <v>0</v>
      </c>
      <c r="H318" s="21">
        <f t="shared" si="57"/>
        <v>347.67523</v>
      </c>
      <c r="I318" s="21">
        <f t="shared" si="58"/>
        <v>49.096968296937874</v>
      </c>
    </row>
    <row r="319" spans="1:9" ht="28.5" customHeight="1">
      <c r="A319" s="67" t="s">
        <v>51</v>
      </c>
      <c r="B319" s="25" t="s">
        <v>26</v>
      </c>
      <c r="C319" s="59" t="s">
        <v>499</v>
      </c>
      <c r="D319" s="72">
        <v>99.213980000000006</v>
      </c>
      <c r="E319" s="72">
        <v>0</v>
      </c>
      <c r="F319" s="72">
        <v>0</v>
      </c>
      <c r="G319" s="21">
        <f t="shared" si="56"/>
        <v>0</v>
      </c>
      <c r="H319" s="21">
        <f t="shared" si="57"/>
        <v>99.213980000000006</v>
      </c>
      <c r="I319" s="21">
        <f t="shared" si="58"/>
        <v>0</v>
      </c>
    </row>
    <row r="320" spans="1:9" ht="28.5" customHeight="1">
      <c r="A320" s="67" t="s">
        <v>380</v>
      </c>
      <c r="B320" s="25" t="s">
        <v>26</v>
      </c>
      <c r="C320" s="59" t="s">
        <v>500</v>
      </c>
      <c r="D320" s="72">
        <v>170</v>
      </c>
      <c r="E320" s="72">
        <v>3</v>
      </c>
      <c r="F320" s="72">
        <v>3</v>
      </c>
      <c r="G320" s="21">
        <f t="shared" si="56"/>
        <v>0</v>
      </c>
      <c r="H320" s="21">
        <f t="shared" si="57"/>
        <v>167</v>
      </c>
      <c r="I320" s="21">
        <f t="shared" si="58"/>
        <v>1.7647058823529411</v>
      </c>
    </row>
    <row r="321" spans="1:9" ht="28.5" customHeight="1">
      <c r="A321" s="67" t="s">
        <v>80</v>
      </c>
      <c r="B321" s="25" t="s">
        <v>26</v>
      </c>
      <c r="C321" s="59" t="s">
        <v>501</v>
      </c>
      <c r="D321" s="72">
        <v>176.8</v>
      </c>
      <c r="E321" s="72">
        <v>40.572000000000003</v>
      </c>
      <c r="F321" s="72">
        <v>40.572000000000003</v>
      </c>
      <c r="G321" s="21">
        <f t="shared" si="56"/>
        <v>0</v>
      </c>
      <c r="H321" s="21">
        <f t="shared" si="57"/>
        <v>136.22800000000001</v>
      </c>
      <c r="I321" s="21">
        <f t="shared" si="58"/>
        <v>22.947963800904976</v>
      </c>
    </row>
    <row r="322" spans="1:9" ht="28.5" customHeight="1">
      <c r="A322" s="67" t="s">
        <v>84</v>
      </c>
      <c r="B322" s="25" t="s">
        <v>26</v>
      </c>
      <c r="C322" s="59" t="s">
        <v>502</v>
      </c>
      <c r="D322" s="72">
        <v>230</v>
      </c>
      <c r="E322" s="72">
        <v>96.158000000000001</v>
      </c>
      <c r="F322" s="72">
        <v>96.158000000000001</v>
      </c>
      <c r="G322" s="21">
        <f t="shared" si="56"/>
        <v>0</v>
      </c>
      <c r="H322" s="21">
        <f t="shared" si="57"/>
        <v>133.84199999999998</v>
      </c>
      <c r="I322" s="21">
        <f t="shared" si="58"/>
        <v>41.807826086956524</v>
      </c>
    </row>
    <row r="323" spans="1:9" s="88" customFormat="1" ht="71.25" customHeight="1">
      <c r="A323" s="133" t="s">
        <v>313</v>
      </c>
      <c r="B323" s="39"/>
      <c r="C323" s="74" t="s">
        <v>314</v>
      </c>
      <c r="D323" s="18">
        <f>SUM(D324:D335)</f>
        <v>43221.864239999988</v>
      </c>
      <c r="E323" s="18">
        <f>SUM(E324:E335)</f>
        <v>17920.898800000006</v>
      </c>
      <c r="F323" s="18">
        <f>SUM(F324:F335)</f>
        <v>17920.898800000006</v>
      </c>
      <c r="G323" s="18">
        <f t="shared" si="52"/>
        <v>0</v>
      </c>
      <c r="H323" s="18">
        <f t="shared" si="53"/>
        <v>25300.965439999982</v>
      </c>
      <c r="I323" s="18">
        <f t="shared" si="54"/>
        <v>41.462577135705729</v>
      </c>
    </row>
    <row r="324" spans="1:9" ht="55.5" customHeight="1">
      <c r="A324" s="67" t="s">
        <v>801</v>
      </c>
      <c r="B324" s="59" t="s">
        <v>26</v>
      </c>
      <c r="C324" s="59" t="s">
        <v>543</v>
      </c>
      <c r="D324" s="72">
        <v>1868.78664</v>
      </c>
      <c r="E324" s="72">
        <v>778.66015000000004</v>
      </c>
      <c r="F324" s="72">
        <v>778.66015000000004</v>
      </c>
      <c r="G324" s="21">
        <f t="shared" ref="G324:G336" si="59">E324-F324</f>
        <v>0</v>
      </c>
      <c r="H324" s="21">
        <f t="shared" si="53"/>
        <v>1090.1264900000001</v>
      </c>
      <c r="I324" s="21">
        <f t="shared" si="54"/>
        <v>41.666615831542977</v>
      </c>
    </row>
    <row r="325" spans="1:9" ht="33.75" customHeight="1">
      <c r="A325" s="67" t="s">
        <v>70</v>
      </c>
      <c r="B325" s="59" t="s">
        <v>26</v>
      </c>
      <c r="C325" s="59" t="s">
        <v>315</v>
      </c>
      <c r="D325" s="72">
        <v>37779.23691</v>
      </c>
      <c r="E325" s="72">
        <v>16146.8333</v>
      </c>
      <c r="F325" s="72">
        <v>16146.8333</v>
      </c>
      <c r="G325" s="21">
        <f t="shared" si="59"/>
        <v>0</v>
      </c>
      <c r="H325" s="21">
        <f t="shared" ref="H325:H352" si="60">D325-F325</f>
        <v>21632.403610000001</v>
      </c>
      <c r="I325" s="21">
        <f t="shared" ref="I325:I352" si="61">F325/D325*100</f>
        <v>42.739966766575968</v>
      </c>
    </row>
    <row r="326" spans="1:9" ht="44.25" customHeight="1">
      <c r="A326" s="67" t="s">
        <v>72</v>
      </c>
      <c r="B326" s="59" t="s">
        <v>26</v>
      </c>
      <c r="C326" s="59" t="s">
        <v>345</v>
      </c>
      <c r="D326" s="72">
        <v>600</v>
      </c>
      <c r="E326" s="72">
        <v>172.94415000000001</v>
      </c>
      <c r="F326" s="72">
        <v>172.94415000000001</v>
      </c>
      <c r="G326" s="21">
        <f t="shared" si="59"/>
        <v>0</v>
      </c>
      <c r="H326" s="21">
        <f t="shared" si="60"/>
        <v>427.05584999999996</v>
      </c>
      <c r="I326" s="21">
        <f t="shared" si="61"/>
        <v>28.824025000000002</v>
      </c>
    </row>
    <row r="327" spans="1:9" ht="32.25" customHeight="1">
      <c r="A327" s="67" t="s">
        <v>45</v>
      </c>
      <c r="B327" s="59" t="s">
        <v>26</v>
      </c>
      <c r="C327" s="59" t="s">
        <v>316</v>
      </c>
      <c r="D327" s="72">
        <v>31.2</v>
      </c>
      <c r="E327" s="72">
        <v>10.4</v>
      </c>
      <c r="F327" s="72">
        <v>10.4</v>
      </c>
      <c r="G327" s="21">
        <f t="shared" si="59"/>
        <v>0</v>
      </c>
      <c r="H327" s="21">
        <f t="shared" si="60"/>
        <v>20.799999999999997</v>
      </c>
      <c r="I327" s="21">
        <f t="shared" si="61"/>
        <v>33.333333333333336</v>
      </c>
    </row>
    <row r="328" spans="1:9" ht="32.25" customHeight="1">
      <c r="A328" s="67" t="s">
        <v>511</v>
      </c>
      <c r="B328" s="59" t="s">
        <v>26</v>
      </c>
      <c r="C328" s="59" t="s">
        <v>544</v>
      </c>
      <c r="D328" s="72">
        <v>80.599999999999994</v>
      </c>
      <c r="E328" s="72">
        <v>11.97</v>
      </c>
      <c r="F328" s="72">
        <v>11.97</v>
      </c>
      <c r="G328" s="21">
        <f t="shared" si="59"/>
        <v>0</v>
      </c>
      <c r="H328" s="21">
        <f t="shared" si="60"/>
        <v>68.63</v>
      </c>
      <c r="I328" s="21">
        <f t="shared" si="61"/>
        <v>14.851116625310176</v>
      </c>
    </row>
    <row r="329" spans="1:9" ht="25.5" customHeight="1">
      <c r="A329" s="67" t="s">
        <v>74</v>
      </c>
      <c r="B329" s="59" t="s">
        <v>26</v>
      </c>
      <c r="C329" s="59" t="s">
        <v>346</v>
      </c>
      <c r="D329" s="72">
        <v>145</v>
      </c>
      <c r="E329" s="72">
        <v>57.314349999999997</v>
      </c>
      <c r="F329" s="72">
        <v>57.314349999999997</v>
      </c>
      <c r="G329" s="21">
        <f t="shared" si="59"/>
        <v>0</v>
      </c>
      <c r="H329" s="21">
        <f t="shared" si="60"/>
        <v>87.68565000000001</v>
      </c>
      <c r="I329" s="21">
        <f t="shared" si="61"/>
        <v>39.527137931034481</v>
      </c>
    </row>
    <row r="330" spans="1:9" ht="25.5" customHeight="1">
      <c r="A330" s="67" t="s">
        <v>76</v>
      </c>
      <c r="B330" s="59" t="s">
        <v>26</v>
      </c>
      <c r="C330" s="59" t="s">
        <v>347</v>
      </c>
      <c r="D330" s="72">
        <v>6</v>
      </c>
      <c r="E330" s="72">
        <v>0.9</v>
      </c>
      <c r="F330" s="72">
        <v>0.9</v>
      </c>
      <c r="G330" s="21">
        <f t="shared" si="59"/>
        <v>0</v>
      </c>
      <c r="H330" s="21">
        <f t="shared" si="60"/>
        <v>5.0999999999999996</v>
      </c>
      <c r="I330" s="21">
        <f t="shared" si="61"/>
        <v>15</v>
      </c>
    </row>
    <row r="331" spans="1:9" ht="25.5" customHeight="1">
      <c r="A331" s="67" t="s">
        <v>78</v>
      </c>
      <c r="B331" s="59" t="s">
        <v>26</v>
      </c>
      <c r="C331" s="59" t="s">
        <v>873</v>
      </c>
      <c r="D331" s="72">
        <v>970.12909000000002</v>
      </c>
      <c r="E331" s="72">
        <v>407.67682000000002</v>
      </c>
      <c r="F331" s="72">
        <v>407.67682000000002</v>
      </c>
      <c r="G331" s="21">
        <f t="shared" si="59"/>
        <v>0</v>
      </c>
      <c r="H331" s="21">
        <f t="shared" si="60"/>
        <v>562.45227</v>
      </c>
      <c r="I331" s="21">
        <f t="shared" si="61"/>
        <v>42.022945626751593</v>
      </c>
    </row>
    <row r="332" spans="1:9" ht="25.5" customHeight="1">
      <c r="A332" s="67" t="s">
        <v>51</v>
      </c>
      <c r="B332" s="59" t="s">
        <v>26</v>
      </c>
      <c r="C332" s="59" t="s">
        <v>874</v>
      </c>
      <c r="D332" s="72">
        <v>125.5116</v>
      </c>
      <c r="E332" s="72">
        <v>0</v>
      </c>
      <c r="F332" s="72">
        <v>0</v>
      </c>
      <c r="G332" s="21">
        <f t="shared" si="59"/>
        <v>0</v>
      </c>
      <c r="H332" s="21">
        <f t="shared" si="60"/>
        <v>125.5116</v>
      </c>
      <c r="I332" s="21">
        <f t="shared" si="61"/>
        <v>0</v>
      </c>
    </row>
    <row r="333" spans="1:9" ht="25.5" customHeight="1">
      <c r="A333" s="67" t="s">
        <v>380</v>
      </c>
      <c r="B333" s="59" t="s">
        <v>26</v>
      </c>
      <c r="C333" s="59" t="s">
        <v>408</v>
      </c>
      <c r="D333" s="72">
        <v>270.2</v>
      </c>
      <c r="E333" s="72">
        <v>9.2165599999999994</v>
      </c>
      <c r="F333" s="72">
        <v>9.2165599999999994</v>
      </c>
      <c r="G333" s="21">
        <f t="shared" si="59"/>
        <v>0</v>
      </c>
      <c r="H333" s="21">
        <f t="shared" si="60"/>
        <v>260.98343999999997</v>
      </c>
      <c r="I333" s="21">
        <f t="shared" si="61"/>
        <v>3.4110140636565505</v>
      </c>
    </row>
    <row r="334" spans="1:9" ht="25.5" customHeight="1">
      <c r="A334" s="67" t="s">
        <v>80</v>
      </c>
      <c r="B334" s="59" t="s">
        <v>26</v>
      </c>
      <c r="C334" s="59" t="s">
        <v>317</v>
      </c>
      <c r="D334" s="72">
        <v>745.2</v>
      </c>
      <c r="E334" s="72">
        <v>156.63668000000001</v>
      </c>
      <c r="F334" s="72">
        <v>156.63668000000001</v>
      </c>
      <c r="G334" s="21">
        <f t="shared" si="59"/>
        <v>0</v>
      </c>
      <c r="H334" s="21">
        <f t="shared" si="60"/>
        <v>588.56331999999998</v>
      </c>
      <c r="I334" s="21">
        <f t="shared" si="61"/>
        <v>21.019414922168544</v>
      </c>
    </row>
    <row r="335" spans="1:9" ht="25.5" customHeight="1">
      <c r="A335" s="67" t="s">
        <v>84</v>
      </c>
      <c r="B335" s="59" t="s">
        <v>26</v>
      </c>
      <c r="C335" s="59" t="s">
        <v>318</v>
      </c>
      <c r="D335" s="72">
        <v>600</v>
      </c>
      <c r="E335" s="72">
        <v>168.34679</v>
      </c>
      <c r="F335" s="72">
        <v>168.34679</v>
      </c>
      <c r="G335" s="21">
        <f t="shared" si="59"/>
        <v>0</v>
      </c>
      <c r="H335" s="21">
        <f t="shared" si="60"/>
        <v>431.65321</v>
      </c>
      <c r="I335" s="21">
        <f t="shared" si="61"/>
        <v>28.057798333333334</v>
      </c>
    </row>
    <row r="336" spans="1:9" s="88" customFormat="1" ht="46.5" customHeight="1">
      <c r="A336" s="133" t="s">
        <v>455</v>
      </c>
      <c r="B336" s="71"/>
      <c r="C336" s="74" t="s">
        <v>456</v>
      </c>
      <c r="D336" s="17">
        <f>SUM(D337:D352)</f>
        <v>26556.103089999997</v>
      </c>
      <c r="E336" s="17">
        <f>SUM(E337:E352)</f>
        <v>11172.800630000002</v>
      </c>
      <c r="F336" s="17">
        <f>SUM(F337:F352)</f>
        <v>11172.800630000002</v>
      </c>
      <c r="G336" s="17">
        <f t="shared" si="59"/>
        <v>0</v>
      </c>
      <c r="H336" s="181">
        <f t="shared" si="60"/>
        <v>15383.302459999995</v>
      </c>
      <c r="I336" s="18">
        <f t="shared" si="61"/>
        <v>42.072440343128683</v>
      </c>
    </row>
    <row r="337" spans="1:9" s="89" customFormat="1" ht="36.75" customHeight="1">
      <c r="A337" s="67" t="s">
        <v>70</v>
      </c>
      <c r="B337" s="59" t="s">
        <v>26</v>
      </c>
      <c r="C337" s="59" t="s">
        <v>545</v>
      </c>
      <c r="D337" s="72">
        <v>16467.699339999999</v>
      </c>
      <c r="E337" s="72">
        <v>7515.5391</v>
      </c>
      <c r="F337" s="72">
        <v>7515.5391</v>
      </c>
      <c r="G337" s="106">
        <f t="shared" ref="G337:G352" si="62">E337-F337</f>
        <v>0</v>
      </c>
      <c r="H337" s="106">
        <f t="shared" si="60"/>
        <v>8952.1602399999992</v>
      </c>
      <c r="I337" s="22">
        <f t="shared" si="61"/>
        <v>45.638063610651272</v>
      </c>
    </row>
    <row r="338" spans="1:9" s="89" customFormat="1" ht="36.75" customHeight="1">
      <c r="A338" s="67" t="s">
        <v>72</v>
      </c>
      <c r="B338" s="59" t="s">
        <v>26</v>
      </c>
      <c r="C338" s="59" t="s">
        <v>546</v>
      </c>
      <c r="D338" s="72">
        <v>300</v>
      </c>
      <c r="E338" s="72">
        <v>186.43607</v>
      </c>
      <c r="F338" s="72">
        <v>186.43607</v>
      </c>
      <c r="G338" s="106">
        <f t="shared" si="62"/>
        <v>0</v>
      </c>
      <c r="H338" s="106">
        <f t="shared" si="60"/>
        <v>113.56393</v>
      </c>
      <c r="I338" s="22">
        <f t="shared" si="61"/>
        <v>62.145356666666665</v>
      </c>
    </row>
    <row r="339" spans="1:9" s="89" customFormat="1" ht="36.75" customHeight="1">
      <c r="A339" s="67" t="s">
        <v>44</v>
      </c>
      <c r="B339" s="59" t="s">
        <v>26</v>
      </c>
      <c r="C339" s="59" t="s">
        <v>875</v>
      </c>
      <c r="D339" s="72">
        <v>18.89</v>
      </c>
      <c r="E339" s="72">
        <v>18.89</v>
      </c>
      <c r="F339" s="72">
        <v>18.89</v>
      </c>
      <c r="G339" s="106">
        <f t="shared" si="62"/>
        <v>0</v>
      </c>
      <c r="H339" s="106">
        <f t="shared" si="60"/>
        <v>0</v>
      </c>
      <c r="I339" s="22">
        <f t="shared" si="61"/>
        <v>100</v>
      </c>
    </row>
    <row r="340" spans="1:9" s="89" customFormat="1" ht="44.25" customHeight="1">
      <c r="A340" s="67" t="s">
        <v>511</v>
      </c>
      <c r="B340" s="59" t="s">
        <v>26</v>
      </c>
      <c r="C340" s="59" t="s">
        <v>701</v>
      </c>
      <c r="D340" s="72">
        <v>194.8</v>
      </c>
      <c r="E340" s="72">
        <v>24.111999999999998</v>
      </c>
      <c r="F340" s="72">
        <v>24.111999999999998</v>
      </c>
      <c r="G340" s="106">
        <f t="shared" si="62"/>
        <v>0</v>
      </c>
      <c r="H340" s="106">
        <f t="shared" si="60"/>
        <v>170.68800000000002</v>
      </c>
      <c r="I340" s="22">
        <f t="shared" si="61"/>
        <v>12.377823408624227</v>
      </c>
    </row>
    <row r="341" spans="1:9" s="89" customFormat="1" ht="23.25" customHeight="1">
      <c r="A341" s="67" t="s">
        <v>74</v>
      </c>
      <c r="B341" s="59" t="s">
        <v>26</v>
      </c>
      <c r="C341" s="59" t="s">
        <v>547</v>
      </c>
      <c r="D341" s="72">
        <v>382</v>
      </c>
      <c r="E341" s="72">
        <v>155.12989999999999</v>
      </c>
      <c r="F341" s="72">
        <v>155.12989999999999</v>
      </c>
      <c r="G341" s="106">
        <f t="shared" si="62"/>
        <v>0</v>
      </c>
      <c r="H341" s="106">
        <f t="shared" si="60"/>
        <v>226.87010000000001</v>
      </c>
      <c r="I341" s="22">
        <f t="shared" si="61"/>
        <v>40.609921465968583</v>
      </c>
    </row>
    <row r="342" spans="1:9" s="89" customFormat="1" ht="23.25" customHeight="1">
      <c r="A342" s="67" t="s">
        <v>76</v>
      </c>
      <c r="B342" s="59" t="s">
        <v>26</v>
      </c>
      <c r="C342" s="59" t="s">
        <v>548</v>
      </c>
      <c r="D342" s="72">
        <v>110</v>
      </c>
      <c r="E342" s="72">
        <v>1</v>
      </c>
      <c r="F342" s="72">
        <v>1</v>
      </c>
      <c r="G342" s="106">
        <f t="shared" si="62"/>
        <v>0</v>
      </c>
      <c r="H342" s="106">
        <f t="shared" si="60"/>
        <v>109</v>
      </c>
      <c r="I342" s="22">
        <f t="shared" si="61"/>
        <v>0.90909090909090906</v>
      </c>
    </row>
    <row r="343" spans="1:9" s="89" customFormat="1" ht="23.25" customHeight="1">
      <c r="A343" s="67" t="s">
        <v>78</v>
      </c>
      <c r="B343" s="59" t="s">
        <v>26</v>
      </c>
      <c r="C343" s="59" t="s">
        <v>549</v>
      </c>
      <c r="D343" s="72">
        <v>1096.57798</v>
      </c>
      <c r="E343" s="72">
        <v>651.51067</v>
      </c>
      <c r="F343" s="72">
        <v>651.51067</v>
      </c>
      <c r="G343" s="106">
        <f t="shared" si="62"/>
        <v>0</v>
      </c>
      <c r="H343" s="106">
        <f t="shared" si="60"/>
        <v>445.06731000000002</v>
      </c>
      <c r="I343" s="22">
        <f t="shared" si="61"/>
        <v>59.413072474791072</v>
      </c>
    </row>
    <row r="344" spans="1:9" s="89" customFormat="1" ht="23.25" customHeight="1">
      <c r="A344" s="67" t="s">
        <v>51</v>
      </c>
      <c r="B344" s="59" t="s">
        <v>26</v>
      </c>
      <c r="C344" s="59" t="s">
        <v>550</v>
      </c>
      <c r="D344" s="72">
        <v>474.48840000000001</v>
      </c>
      <c r="E344" s="72">
        <v>0</v>
      </c>
      <c r="F344" s="72">
        <v>0</v>
      </c>
      <c r="G344" s="106">
        <f t="shared" si="62"/>
        <v>0</v>
      </c>
      <c r="H344" s="106">
        <f t="shared" si="60"/>
        <v>474.48840000000001</v>
      </c>
      <c r="I344" s="22">
        <f t="shared" si="61"/>
        <v>0</v>
      </c>
    </row>
    <row r="345" spans="1:9" s="89" customFormat="1" ht="23.25" customHeight="1">
      <c r="A345" s="67" t="s">
        <v>380</v>
      </c>
      <c r="B345" s="59" t="s">
        <v>26</v>
      </c>
      <c r="C345" s="59" t="s">
        <v>551</v>
      </c>
      <c r="D345" s="72">
        <v>591.83600000000001</v>
      </c>
      <c r="E345" s="72">
        <v>159.76182</v>
      </c>
      <c r="F345" s="72">
        <v>159.76182</v>
      </c>
      <c r="G345" s="106">
        <f t="shared" si="62"/>
        <v>0</v>
      </c>
      <c r="H345" s="106">
        <f t="shared" si="60"/>
        <v>432.07418000000001</v>
      </c>
      <c r="I345" s="22">
        <f t="shared" si="61"/>
        <v>26.994272061854975</v>
      </c>
    </row>
    <row r="346" spans="1:9" s="89" customFormat="1" ht="23.25" customHeight="1">
      <c r="A346" s="67" t="s">
        <v>80</v>
      </c>
      <c r="B346" s="59" t="s">
        <v>26</v>
      </c>
      <c r="C346" s="59" t="s">
        <v>552</v>
      </c>
      <c r="D346" s="72">
        <v>1037</v>
      </c>
      <c r="E346" s="72">
        <v>561.04759999999999</v>
      </c>
      <c r="F346" s="72">
        <v>561.04759999999999</v>
      </c>
      <c r="G346" s="106">
        <f t="shared" si="62"/>
        <v>0</v>
      </c>
      <c r="H346" s="106">
        <f t="shared" si="60"/>
        <v>475.95240000000001</v>
      </c>
      <c r="I346" s="22">
        <f t="shared" si="61"/>
        <v>54.102950819672138</v>
      </c>
    </row>
    <row r="347" spans="1:9" s="89" customFormat="1" ht="29.25" customHeight="1">
      <c r="A347" s="67" t="s">
        <v>84</v>
      </c>
      <c r="B347" s="59" t="s">
        <v>26</v>
      </c>
      <c r="C347" s="59" t="s">
        <v>553</v>
      </c>
      <c r="D347" s="72">
        <v>553.37090999999998</v>
      </c>
      <c r="E347" s="72">
        <v>222.15845999999999</v>
      </c>
      <c r="F347" s="72">
        <v>222.15845999999999</v>
      </c>
      <c r="G347" s="106">
        <f t="shared" si="62"/>
        <v>0</v>
      </c>
      <c r="H347" s="106">
        <f t="shared" si="60"/>
        <v>331.21244999999999</v>
      </c>
      <c r="I347" s="22">
        <f t="shared" si="61"/>
        <v>40.146392950073938</v>
      </c>
    </row>
    <row r="348" spans="1:9" s="89" customFormat="1" ht="51.75" customHeight="1">
      <c r="A348" s="67" t="s">
        <v>46</v>
      </c>
      <c r="B348" s="59" t="s">
        <v>26</v>
      </c>
      <c r="C348" s="59" t="s">
        <v>554</v>
      </c>
      <c r="D348" s="72">
        <v>10</v>
      </c>
      <c r="E348" s="72">
        <v>0</v>
      </c>
      <c r="F348" s="72">
        <v>0</v>
      </c>
      <c r="G348" s="106">
        <f t="shared" si="62"/>
        <v>0</v>
      </c>
      <c r="H348" s="106">
        <f t="shared" si="60"/>
        <v>10</v>
      </c>
      <c r="I348" s="22">
        <f t="shared" si="61"/>
        <v>0</v>
      </c>
    </row>
    <row r="349" spans="1:9" s="89" customFormat="1" ht="35.25" customHeight="1">
      <c r="A349" s="67" t="s">
        <v>70</v>
      </c>
      <c r="B349" s="59" t="s">
        <v>26</v>
      </c>
      <c r="C349" s="59" t="s">
        <v>183</v>
      </c>
      <c r="D349" s="72">
        <v>5093.5404600000002</v>
      </c>
      <c r="E349" s="72">
        <v>1596.1750099999999</v>
      </c>
      <c r="F349" s="72">
        <v>1596.1750099999999</v>
      </c>
      <c r="G349" s="106">
        <f t="shared" si="62"/>
        <v>0</v>
      </c>
      <c r="H349" s="106">
        <f t="shared" si="60"/>
        <v>3497.3654500000002</v>
      </c>
      <c r="I349" s="22">
        <f t="shared" si="61"/>
        <v>31.337240226810721</v>
      </c>
    </row>
    <row r="350" spans="1:9" s="89" customFormat="1" ht="34.5" customHeight="1">
      <c r="A350" s="67" t="s">
        <v>72</v>
      </c>
      <c r="B350" s="59" t="s">
        <v>26</v>
      </c>
      <c r="C350" s="59" t="s">
        <v>184</v>
      </c>
      <c r="D350" s="72">
        <v>80</v>
      </c>
      <c r="E350" s="72">
        <v>24.6</v>
      </c>
      <c r="F350" s="72">
        <v>24.6</v>
      </c>
      <c r="G350" s="106">
        <f t="shared" si="62"/>
        <v>0</v>
      </c>
      <c r="H350" s="106">
        <f t="shared" si="60"/>
        <v>55.4</v>
      </c>
      <c r="I350" s="22">
        <f t="shared" si="61"/>
        <v>30.75</v>
      </c>
    </row>
    <row r="351" spans="1:9" s="89" customFormat="1" ht="30" customHeight="1">
      <c r="A351" s="67" t="s">
        <v>45</v>
      </c>
      <c r="B351" s="59" t="s">
        <v>26</v>
      </c>
      <c r="C351" s="59" t="s">
        <v>185</v>
      </c>
      <c r="D351" s="72">
        <v>65.900000000000006</v>
      </c>
      <c r="E351" s="72">
        <v>56.44</v>
      </c>
      <c r="F351" s="72">
        <v>56.44</v>
      </c>
      <c r="G351" s="106">
        <f t="shared" si="62"/>
        <v>0</v>
      </c>
      <c r="H351" s="106">
        <f t="shared" si="60"/>
        <v>9.460000000000008</v>
      </c>
      <c r="I351" s="22">
        <f t="shared" si="61"/>
        <v>85.644916540212435</v>
      </c>
    </row>
    <row r="352" spans="1:9" s="89" customFormat="1" ht="44.25" customHeight="1">
      <c r="A352" s="67" t="s">
        <v>511</v>
      </c>
      <c r="B352" s="59" t="s">
        <v>26</v>
      </c>
      <c r="C352" s="59" t="s">
        <v>555</v>
      </c>
      <c r="D352" s="72">
        <v>80</v>
      </c>
      <c r="E352" s="72">
        <v>0</v>
      </c>
      <c r="F352" s="72">
        <v>0</v>
      </c>
      <c r="G352" s="106">
        <f t="shared" si="62"/>
        <v>0</v>
      </c>
      <c r="H352" s="106">
        <f t="shared" si="60"/>
        <v>80</v>
      </c>
      <c r="I352" s="22">
        <f t="shared" si="61"/>
        <v>0</v>
      </c>
    </row>
    <row r="353" spans="1:9" s="87" customFormat="1" ht="56.25" customHeight="1">
      <c r="A353" s="199" t="s">
        <v>53</v>
      </c>
      <c r="B353" s="199"/>
      <c r="C353" s="199"/>
      <c r="D353" s="199"/>
      <c r="E353" s="199"/>
      <c r="F353" s="199"/>
      <c r="G353" s="199"/>
      <c r="H353" s="199"/>
      <c r="I353" s="199"/>
    </row>
    <row r="354" spans="1:9" s="87" customFormat="1" ht="48.75" hidden="1" customHeight="1">
      <c r="A354" s="199"/>
      <c r="B354" s="199"/>
      <c r="C354" s="199"/>
      <c r="D354" s="199"/>
      <c r="E354" s="199"/>
      <c r="F354" s="199"/>
      <c r="G354" s="199"/>
      <c r="H354" s="199"/>
      <c r="I354" s="199"/>
    </row>
    <row r="355" spans="1:9" s="86" customFormat="1" ht="30.75" customHeight="1">
      <c r="A355" s="8" t="s">
        <v>1</v>
      </c>
      <c r="B355" s="10"/>
      <c r="C355" s="10" t="s">
        <v>205</v>
      </c>
      <c r="D355" s="118">
        <f>D357+D383+D402+D416</f>
        <v>104092.87797000002</v>
      </c>
      <c r="E355" s="118">
        <f>E357+E383+E402+E416</f>
        <v>46116.016419999993</v>
      </c>
      <c r="F355" s="118">
        <f>F357+F383+F402+F416</f>
        <v>46116.016419999993</v>
      </c>
      <c r="G355" s="118">
        <f t="shared" ref="G355:G385" si="63">E355-F355</f>
        <v>0</v>
      </c>
      <c r="H355" s="118">
        <f t="shared" ref="H355:H385" si="64">D355-F355</f>
        <v>57976.861550000023</v>
      </c>
      <c r="I355" s="118">
        <f t="shared" ref="I355:I385" si="65">F355/D355*100</f>
        <v>44.302758574213705</v>
      </c>
    </row>
    <row r="356" spans="1:9" ht="33" customHeight="1">
      <c r="A356" s="11" t="s">
        <v>5</v>
      </c>
      <c r="B356" s="7"/>
      <c r="C356" s="7"/>
      <c r="D356" s="6"/>
      <c r="E356" s="6"/>
      <c r="F356" s="109"/>
      <c r="G356" s="6"/>
      <c r="H356" s="6"/>
      <c r="I356" s="6"/>
    </row>
    <row r="357" spans="1:9" s="88" customFormat="1" ht="45.75" customHeight="1">
      <c r="A357" s="32" t="s">
        <v>23</v>
      </c>
      <c r="B357" s="24"/>
      <c r="C357" s="16" t="s">
        <v>204</v>
      </c>
      <c r="D357" s="18">
        <f>SUM(D358:D382)</f>
        <v>67264.173210000008</v>
      </c>
      <c r="E357" s="18">
        <f>SUM(E358:E382)</f>
        <v>31589.318199999994</v>
      </c>
      <c r="F357" s="18">
        <f>SUM(F358:F382)</f>
        <v>31589.318199999994</v>
      </c>
      <c r="G357" s="18">
        <f t="shared" si="63"/>
        <v>0</v>
      </c>
      <c r="H357" s="18">
        <f t="shared" si="64"/>
        <v>35674.855010000014</v>
      </c>
      <c r="I357" s="18">
        <f t="shared" si="65"/>
        <v>46.963066209670863</v>
      </c>
    </row>
    <row r="358" spans="1:9" ht="91.5" customHeight="1">
      <c r="A358" s="70" t="s">
        <v>702</v>
      </c>
      <c r="B358" s="59" t="s">
        <v>327</v>
      </c>
      <c r="C358" s="59" t="s">
        <v>558</v>
      </c>
      <c r="D358" s="72">
        <v>262.5</v>
      </c>
      <c r="E358" s="72">
        <v>0</v>
      </c>
      <c r="F358" s="72">
        <v>0</v>
      </c>
      <c r="G358" s="22">
        <f t="shared" si="63"/>
        <v>0</v>
      </c>
      <c r="H358" s="21">
        <f t="shared" si="64"/>
        <v>262.5</v>
      </c>
      <c r="I358" s="21">
        <f t="shared" si="65"/>
        <v>0</v>
      </c>
    </row>
    <row r="359" spans="1:9" ht="42" customHeight="1">
      <c r="A359" s="67" t="s">
        <v>876</v>
      </c>
      <c r="B359" s="59" t="s">
        <v>327</v>
      </c>
      <c r="C359" s="59" t="s">
        <v>882</v>
      </c>
      <c r="D359" s="72">
        <v>50</v>
      </c>
      <c r="E359" s="72">
        <v>0</v>
      </c>
      <c r="F359" s="72">
        <v>0</v>
      </c>
      <c r="G359" s="22">
        <f t="shared" si="63"/>
        <v>0</v>
      </c>
      <c r="H359" s="21">
        <f t="shared" si="64"/>
        <v>50</v>
      </c>
      <c r="I359" s="21">
        <f t="shared" si="65"/>
        <v>0</v>
      </c>
    </row>
    <row r="360" spans="1:9" ht="57.75" customHeight="1">
      <c r="A360" s="67" t="s">
        <v>877</v>
      </c>
      <c r="B360" s="59" t="s">
        <v>327</v>
      </c>
      <c r="C360" s="59" t="s">
        <v>883</v>
      </c>
      <c r="D360" s="72">
        <v>340</v>
      </c>
      <c r="E360" s="72">
        <v>0</v>
      </c>
      <c r="F360" s="72">
        <v>0</v>
      </c>
      <c r="G360" s="22">
        <f t="shared" si="63"/>
        <v>0</v>
      </c>
      <c r="H360" s="21">
        <f t="shared" si="64"/>
        <v>340</v>
      </c>
      <c r="I360" s="21">
        <f t="shared" si="65"/>
        <v>0</v>
      </c>
    </row>
    <row r="361" spans="1:9" ht="48" customHeight="1">
      <c r="A361" s="67" t="s">
        <v>878</v>
      </c>
      <c r="B361" s="59" t="s">
        <v>327</v>
      </c>
      <c r="C361" s="59" t="s">
        <v>884</v>
      </c>
      <c r="D361" s="72">
        <v>365.45159999999998</v>
      </c>
      <c r="E361" s="72">
        <v>365.45159999999998</v>
      </c>
      <c r="F361" s="72">
        <v>365.45159999999998</v>
      </c>
      <c r="G361" s="22">
        <f t="shared" si="63"/>
        <v>0</v>
      </c>
      <c r="H361" s="21">
        <f t="shared" si="64"/>
        <v>0</v>
      </c>
      <c r="I361" s="21">
        <f t="shared" si="65"/>
        <v>100</v>
      </c>
    </row>
    <row r="362" spans="1:9" ht="54" customHeight="1">
      <c r="A362" s="67" t="s">
        <v>879</v>
      </c>
      <c r="B362" s="59" t="s">
        <v>327</v>
      </c>
      <c r="C362" s="59" t="s">
        <v>885</v>
      </c>
      <c r="D362" s="72">
        <v>205.04040000000001</v>
      </c>
      <c r="E362" s="72">
        <v>0</v>
      </c>
      <c r="F362" s="72">
        <v>0</v>
      </c>
      <c r="G362" s="22">
        <f t="shared" si="63"/>
        <v>0</v>
      </c>
      <c r="H362" s="21">
        <f t="shared" si="64"/>
        <v>205.04040000000001</v>
      </c>
      <c r="I362" s="21">
        <f t="shared" si="65"/>
        <v>0</v>
      </c>
    </row>
    <row r="363" spans="1:9" ht="52.5" customHeight="1">
      <c r="A363" s="67" t="s">
        <v>880</v>
      </c>
      <c r="B363" s="59" t="s">
        <v>327</v>
      </c>
      <c r="C363" s="59" t="s">
        <v>886</v>
      </c>
      <c r="D363" s="72">
        <v>422.06783000000001</v>
      </c>
      <c r="E363" s="72">
        <v>126.62035</v>
      </c>
      <c r="F363" s="72">
        <v>126.62035</v>
      </c>
      <c r="G363" s="22">
        <f t="shared" si="63"/>
        <v>0</v>
      </c>
      <c r="H363" s="21">
        <f t="shared" si="64"/>
        <v>295.44748000000004</v>
      </c>
      <c r="I363" s="21">
        <f t="shared" si="65"/>
        <v>30.000000236928742</v>
      </c>
    </row>
    <row r="364" spans="1:9" ht="54.75" customHeight="1">
      <c r="A364" s="67" t="s">
        <v>881</v>
      </c>
      <c r="B364" s="59" t="s">
        <v>327</v>
      </c>
      <c r="C364" s="59" t="s">
        <v>887</v>
      </c>
      <c r="D364" s="72">
        <v>1784.7</v>
      </c>
      <c r="E364" s="72">
        <v>535.41</v>
      </c>
      <c r="F364" s="72">
        <v>535.41</v>
      </c>
      <c r="G364" s="22">
        <f t="shared" si="63"/>
        <v>0</v>
      </c>
      <c r="H364" s="21">
        <f t="shared" si="64"/>
        <v>1249.29</v>
      </c>
      <c r="I364" s="21">
        <f t="shared" si="65"/>
        <v>30</v>
      </c>
    </row>
    <row r="365" spans="1:9" ht="43.5" customHeight="1">
      <c r="A365" s="67" t="s">
        <v>556</v>
      </c>
      <c r="B365" s="59" t="s">
        <v>327</v>
      </c>
      <c r="C365" s="59" t="s">
        <v>186</v>
      </c>
      <c r="D365" s="72">
        <v>1044</v>
      </c>
      <c r="E365" s="72">
        <v>821.72400000000005</v>
      </c>
      <c r="F365" s="72">
        <v>821.72400000000005</v>
      </c>
      <c r="G365" s="22">
        <f t="shared" si="63"/>
        <v>0</v>
      </c>
      <c r="H365" s="21">
        <f t="shared" si="64"/>
        <v>222.27599999999995</v>
      </c>
      <c r="I365" s="21">
        <f t="shared" si="65"/>
        <v>78.70919540229886</v>
      </c>
    </row>
    <row r="366" spans="1:9" ht="43.5" customHeight="1">
      <c r="A366" s="67" t="s">
        <v>24</v>
      </c>
      <c r="B366" s="59" t="s">
        <v>327</v>
      </c>
      <c r="C366" s="59" t="s">
        <v>187</v>
      </c>
      <c r="D366" s="72">
        <v>250</v>
      </c>
      <c r="E366" s="72">
        <v>148.4</v>
      </c>
      <c r="F366" s="72">
        <v>148.4</v>
      </c>
      <c r="G366" s="22">
        <f t="shared" si="63"/>
        <v>0</v>
      </c>
      <c r="H366" s="21">
        <f t="shared" si="64"/>
        <v>101.6</v>
      </c>
      <c r="I366" s="21">
        <f t="shared" si="65"/>
        <v>59.36</v>
      </c>
    </row>
    <row r="367" spans="1:9" ht="53.25" customHeight="1">
      <c r="A367" s="67" t="s">
        <v>55</v>
      </c>
      <c r="B367" s="59" t="s">
        <v>327</v>
      </c>
      <c r="C367" s="59" t="s">
        <v>188</v>
      </c>
      <c r="D367" s="72">
        <v>180</v>
      </c>
      <c r="E367" s="72">
        <v>162.435</v>
      </c>
      <c r="F367" s="72">
        <v>162.435</v>
      </c>
      <c r="G367" s="22">
        <f t="shared" si="63"/>
        <v>0</v>
      </c>
      <c r="H367" s="21">
        <f t="shared" si="64"/>
        <v>17.564999999999998</v>
      </c>
      <c r="I367" s="21">
        <f t="shared" si="65"/>
        <v>90.24166666666666</v>
      </c>
    </row>
    <row r="368" spans="1:9" ht="49.5" customHeight="1">
      <c r="A368" s="67" t="s">
        <v>328</v>
      </c>
      <c r="B368" s="59" t="s">
        <v>327</v>
      </c>
      <c r="C368" s="59" t="s">
        <v>189</v>
      </c>
      <c r="D368" s="72">
        <v>1174.2</v>
      </c>
      <c r="E368" s="72">
        <v>720.64525000000003</v>
      </c>
      <c r="F368" s="72">
        <v>720.64525000000003</v>
      </c>
      <c r="G368" s="22">
        <f t="shared" si="63"/>
        <v>0</v>
      </c>
      <c r="H368" s="21">
        <f t="shared" si="64"/>
        <v>453.55475000000001</v>
      </c>
      <c r="I368" s="21">
        <f t="shared" si="65"/>
        <v>61.373296712655424</v>
      </c>
    </row>
    <row r="369" spans="1:9" ht="42" customHeight="1">
      <c r="A369" s="67" t="s">
        <v>557</v>
      </c>
      <c r="B369" s="59" t="s">
        <v>327</v>
      </c>
      <c r="C369" s="59" t="s">
        <v>190</v>
      </c>
      <c r="D369" s="72">
        <v>1160</v>
      </c>
      <c r="E369" s="72">
        <v>365</v>
      </c>
      <c r="F369" s="72">
        <v>365</v>
      </c>
      <c r="G369" s="22">
        <f t="shared" si="63"/>
        <v>0</v>
      </c>
      <c r="H369" s="21">
        <f t="shared" si="64"/>
        <v>795</v>
      </c>
      <c r="I369" s="21">
        <f t="shared" si="65"/>
        <v>31.46551724137931</v>
      </c>
    </row>
    <row r="370" spans="1:9" ht="32.25" customHeight="1">
      <c r="A370" s="67" t="s">
        <v>70</v>
      </c>
      <c r="B370" s="59" t="s">
        <v>327</v>
      </c>
      <c r="C370" s="59" t="s">
        <v>296</v>
      </c>
      <c r="D370" s="72">
        <v>42485.258159999998</v>
      </c>
      <c r="E370" s="72">
        <v>20053.277549999999</v>
      </c>
      <c r="F370" s="72">
        <v>20053.277549999999</v>
      </c>
      <c r="G370" s="21">
        <f t="shared" ref="G370:G382" si="66">E370-F370</f>
        <v>0</v>
      </c>
      <c r="H370" s="21">
        <f t="shared" ref="H370:H382" si="67">D370-F370</f>
        <v>22431.980609999999</v>
      </c>
      <c r="I370" s="21">
        <f t="shared" ref="I370:I382" si="68">F370/D370*100</f>
        <v>47.200554777092592</v>
      </c>
    </row>
    <row r="371" spans="1:9" ht="39.75" customHeight="1">
      <c r="A371" s="67" t="s">
        <v>294</v>
      </c>
      <c r="B371" s="59" t="s">
        <v>327</v>
      </c>
      <c r="C371" s="59" t="s">
        <v>559</v>
      </c>
      <c r="D371" s="72">
        <v>77.115499999999997</v>
      </c>
      <c r="E371" s="72">
        <v>77.115499999999997</v>
      </c>
      <c r="F371" s="72">
        <v>77.115499999999997</v>
      </c>
      <c r="G371" s="21">
        <f t="shared" si="66"/>
        <v>0</v>
      </c>
      <c r="H371" s="21">
        <f t="shared" si="67"/>
        <v>0</v>
      </c>
      <c r="I371" s="21">
        <f t="shared" si="68"/>
        <v>100</v>
      </c>
    </row>
    <row r="372" spans="1:9" ht="45.75" customHeight="1">
      <c r="A372" s="67" t="s">
        <v>72</v>
      </c>
      <c r="B372" s="81">
        <v>459</v>
      </c>
      <c r="C372" s="59" t="s">
        <v>297</v>
      </c>
      <c r="D372" s="72">
        <v>2050</v>
      </c>
      <c r="E372" s="72">
        <v>8.1999999999999993</v>
      </c>
      <c r="F372" s="72">
        <v>8.1999999999999993</v>
      </c>
      <c r="G372" s="21">
        <f t="shared" si="66"/>
        <v>0</v>
      </c>
      <c r="H372" s="21">
        <f t="shared" si="67"/>
        <v>2041.8</v>
      </c>
      <c r="I372" s="21">
        <f t="shared" si="68"/>
        <v>0.4</v>
      </c>
    </row>
    <row r="373" spans="1:9" ht="54.75" customHeight="1">
      <c r="A373" s="67" t="s">
        <v>801</v>
      </c>
      <c r="B373" s="81">
        <v>459</v>
      </c>
      <c r="C373" s="59" t="s">
        <v>560</v>
      </c>
      <c r="D373" s="72">
        <v>868.63972000000001</v>
      </c>
      <c r="E373" s="72">
        <v>288.52190000000002</v>
      </c>
      <c r="F373" s="72">
        <v>288.52190000000002</v>
      </c>
      <c r="G373" s="21">
        <f t="shared" si="66"/>
        <v>0</v>
      </c>
      <c r="H373" s="21">
        <f t="shared" si="67"/>
        <v>580.11781999999994</v>
      </c>
      <c r="I373" s="21">
        <f t="shared" si="68"/>
        <v>33.21537034940102</v>
      </c>
    </row>
    <row r="374" spans="1:9" ht="30" customHeight="1">
      <c r="A374" s="67" t="s">
        <v>45</v>
      </c>
      <c r="B374" s="81">
        <v>459</v>
      </c>
      <c r="C374" s="59" t="s">
        <v>298</v>
      </c>
      <c r="D374" s="72">
        <v>224</v>
      </c>
      <c r="E374" s="72">
        <v>125</v>
      </c>
      <c r="F374" s="72">
        <v>125</v>
      </c>
      <c r="G374" s="21">
        <f t="shared" si="66"/>
        <v>0</v>
      </c>
      <c r="H374" s="21">
        <f t="shared" si="67"/>
        <v>99</v>
      </c>
      <c r="I374" s="21">
        <f t="shared" si="68"/>
        <v>55.803571428571431</v>
      </c>
    </row>
    <row r="375" spans="1:9" ht="45.75" customHeight="1">
      <c r="A375" s="67" t="s">
        <v>511</v>
      </c>
      <c r="B375" s="81">
        <v>459</v>
      </c>
      <c r="C375" s="59" t="s">
        <v>561</v>
      </c>
      <c r="D375" s="72">
        <v>125</v>
      </c>
      <c r="E375" s="72">
        <v>8</v>
      </c>
      <c r="F375" s="72">
        <v>8</v>
      </c>
      <c r="G375" s="21">
        <f t="shared" si="66"/>
        <v>0</v>
      </c>
      <c r="H375" s="21">
        <f t="shared" si="67"/>
        <v>117</v>
      </c>
      <c r="I375" s="21">
        <f t="shared" si="68"/>
        <v>6.4</v>
      </c>
    </row>
    <row r="376" spans="1:9" ht="29.25" customHeight="1">
      <c r="A376" s="67" t="s">
        <v>74</v>
      </c>
      <c r="B376" s="81">
        <v>459</v>
      </c>
      <c r="C376" s="59" t="s">
        <v>299</v>
      </c>
      <c r="D376" s="72">
        <v>290.39999999999998</v>
      </c>
      <c r="E376" s="72">
        <v>116.76504</v>
      </c>
      <c r="F376" s="72">
        <v>116.76504</v>
      </c>
      <c r="G376" s="21">
        <f t="shared" si="66"/>
        <v>0</v>
      </c>
      <c r="H376" s="21">
        <f t="shared" si="67"/>
        <v>173.63495999999998</v>
      </c>
      <c r="I376" s="21">
        <f t="shared" si="68"/>
        <v>40.208347107438023</v>
      </c>
    </row>
    <row r="377" spans="1:9" ht="29.25" customHeight="1">
      <c r="A377" s="67" t="s">
        <v>76</v>
      </c>
      <c r="B377" s="81">
        <v>459</v>
      </c>
      <c r="C377" s="59" t="s">
        <v>300</v>
      </c>
      <c r="D377" s="72">
        <v>322</v>
      </c>
      <c r="E377" s="72">
        <v>105.19</v>
      </c>
      <c r="F377" s="72">
        <v>105.19</v>
      </c>
      <c r="G377" s="21">
        <f t="shared" si="66"/>
        <v>0</v>
      </c>
      <c r="H377" s="21">
        <f t="shared" si="67"/>
        <v>216.81</v>
      </c>
      <c r="I377" s="21">
        <f t="shared" si="68"/>
        <v>32.66770186335404</v>
      </c>
    </row>
    <row r="378" spans="1:9" ht="29.25" customHeight="1">
      <c r="A378" s="67" t="s">
        <v>78</v>
      </c>
      <c r="B378" s="81">
        <v>459</v>
      </c>
      <c r="C378" s="59" t="s">
        <v>301</v>
      </c>
      <c r="D378" s="72">
        <v>5913.8</v>
      </c>
      <c r="E378" s="72">
        <v>3038.1761299999998</v>
      </c>
      <c r="F378" s="72">
        <v>3038.1761299999998</v>
      </c>
      <c r="G378" s="21">
        <f t="shared" si="66"/>
        <v>0</v>
      </c>
      <c r="H378" s="21">
        <f t="shared" si="67"/>
        <v>2875.6238700000004</v>
      </c>
      <c r="I378" s="21">
        <f t="shared" si="68"/>
        <v>51.374346951198888</v>
      </c>
    </row>
    <row r="379" spans="1:9" ht="29.25" customHeight="1">
      <c r="A379" s="67" t="s">
        <v>380</v>
      </c>
      <c r="B379" s="81">
        <v>459</v>
      </c>
      <c r="C379" s="59" t="s">
        <v>409</v>
      </c>
      <c r="D379" s="72">
        <v>3250</v>
      </c>
      <c r="E379" s="72">
        <v>1208.3638900000001</v>
      </c>
      <c r="F379" s="72">
        <v>1208.3638900000001</v>
      </c>
      <c r="G379" s="21">
        <f t="shared" si="66"/>
        <v>0</v>
      </c>
      <c r="H379" s="21">
        <f t="shared" si="67"/>
        <v>2041.6361099999999</v>
      </c>
      <c r="I379" s="21">
        <f t="shared" si="68"/>
        <v>37.180427384615392</v>
      </c>
    </row>
    <row r="380" spans="1:9" ht="27.75" customHeight="1">
      <c r="A380" s="67" t="s">
        <v>80</v>
      </c>
      <c r="B380" s="81">
        <v>459</v>
      </c>
      <c r="C380" s="59" t="s">
        <v>302</v>
      </c>
      <c r="D380" s="72">
        <v>1275</v>
      </c>
      <c r="E380" s="72">
        <v>405.17646000000002</v>
      </c>
      <c r="F380" s="72">
        <v>405.17646000000002</v>
      </c>
      <c r="G380" s="21">
        <f t="shared" si="66"/>
        <v>0</v>
      </c>
      <c r="H380" s="21">
        <f t="shared" si="67"/>
        <v>869.82353999999998</v>
      </c>
      <c r="I380" s="21">
        <f t="shared" si="68"/>
        <v>31.778545882352944</v>
      </c>
    </row>
    <row r="381" spans="1:9" ht="27.75" customHeight="1">
      <c r="A381" s="67" t="s">
        <v>82</v>
      </c>
      <c r="B381" s="81">
        <v>459</v>
      </c>
      <c r="C381" s="59" t="s">
        <v>303</v>
      </c>
      <c r="D381" s="72">
        <v>345</v>
      </c>
      <c r="E381" s="72">
        <v>239.98</v>
      </c>
      <c r="F381" s="72">
        <v>239.98</v>
      </c>
      <c r="G381" s="21">
        <f t="shared" si="66"/>
        <v>0</v>
      </c>
      <c r="H381" s="21">
        <f t="shared" si="67"/>
        <v>105.02000000000001</v>
      </c>
      <c r="I381" s="21">
        <f t="shared" si="68"/>
        <v>69.559420289855069</v>
      </c>
    </row>
    <row r="382" spans="1:9" ht="27.75" customHeight="1">
      <c r="A382" s="67" t="s">
        <v>84</v>
      </c>
      <c r="B382" s="81">
        <v>459</v>
      </c>
      <c r="C382" s="59" t="s">
        <v>304</v>
      </c>
      <c r="D382" s="72">
        <v>2800</v>
      </c>
      <c r="E382" s="72">
        <v>2669.86553</v>
      </c>
      <c r="F382" s="72">
        <v>2669.86553</v>
      </c>
      <c r="G382" s="21">
        <f t="shared" si="66"/>
        <v>0</v>
      </c>
      <c r="H382" s="21">
        <f t="shared" si="67"/>
        <v>130.13446999999996</v>
      </c>
      <c r="I382" s="21">
        <f t="shared" si="68"/>
        <v>95.352340357142864</v>
      </c>
    </row>
    <row r="383" spans="1:9" s="88" customFormat="1" ht="42" customHeight="1">
      <c r="A383" s="15" t="s">
        <v>25</v>
      </c>
      <c r="B383" s="24"/>
      <c r="C383" s="16" t="s">
        <v>203</v>
      </c>
      <c r="D383" s="18">
        <f>SUM(D384:D401)</f>
        <v>16607.50891</v>
      </c>
      <c r="E383" s="18">
        <f>SUM(E384:E401)</f>
        <v>6166.9336699999994</v>
      </c>
      <c r="F383" s="18">
        <f>SUM(F384:F401)</f>
        <v>6166.9336699999994</v>
      </c>
      <c r="G383" s="18">
        <f t="shared" si="63"/>
        <v>0</v>
      </c>
      <c r="H383" s="18">
        <f t="shared" si="64"/>
        <v>10440.575240000002</v>
      </c>
      <c r="I383" s="18">
        <f t="shared" si="65"/>
        <v>37.133405758925463</v>
      </c>
    </row>
    <row r="384" spans="1:9" ht="88.5" customHeight="1">
      <c r="A384" s="67" t="s">
        <v>305</v>
      </c>
      <c r="B384" s="81">
        <v>459</v>
      </c>
      <c r="C384" s="59" t="s">
        <v>191</v>
      </c>
      <c r="D384" s="72">
        <v>337.6</v>
      </c>
      <c r="E384" s="72">
        <v>0</v>
      </c>
      <c r="F384" s="72">
        <v>0</v>
      </c>
      <c r="G384" s="21">
        <f t="shared" si="63"/>
        <v>0</v>
      </c>
      <c r="H384" s="21">
        <f t="shared" si="64"/>
        <v>337.6</v>
      </c>
      <c r="I384" s="21">
        <f t="shared" si="65"/>
        <v>0</v>
      </c>
    </row>
    <row r="385" spans="1:9" ht="78.75" customHeight="1">
      <c r="A385" s="67" t="s">
        <v>410</v>
      </c>
      <c r="B385" s="81">
        <v>459</v>
      </c>
      <c r="C385" s="59" t="s">
        <v>306</v>
      </c>
      <c r="D385" s="72">
        <v>550</v>
      </c>
      <c r="E385" s="72">
        <v>320.86399999999998</v>
      </c>
      <c r="F385" s="72">
        <v>320.86399999999998</v>
      </c>
      <c r="G385" s="21">
        <f t="shared" si="63"/>
        <v>0</v>
      </c>
      <c r="H385" s="21">
        <f t="shared" si="64"/>
        <v>229.13600000000002</v>
      </c>
      <c r="I385" s="21">
        <f t="shared" si="65"/>
        <v>58.338909090909084</v>
      </c>
    </row>
    <row r="386" spans="1:9" ht="77.25" customHeight="1">
      <c r="A386" s="67" t="s">
        <v>411</v>
      </c>
      <c r="B386" s="81">
        <v>459</v>
      </c>
      <c r="C386" s="59" t="s">
        <v>359</v>
      </c>
      <c r="D386" s="72">
        <v>1553.7</v>
      </c>
      <c r="E386" s="72">
        <v>751.52800000000002</v>
      </c>
      <c r="F386" s="72">
        <v>751.52800000000002</v>
      </c>
      <c r="G386" s="21">
        <f t="shared" ref="G386:G401" si="69">E386-F386</f>
        <v>0</v>
      </c>
      <c r="H386" s="21">
        <f t="shared" ref="H386:H401" si="70">D386-F386</f>
        <v>802.17200000000003</v>
      </c>
      <c r="I386" s="21">
        <f t="shared" ref="I386:I401" si="71">F386/D386*100</f>
        <v>48.37021303984038</v>
      </c>
    </row>
    <row r="387" spans="1:9" ht="88.5" customHeight="1">
      <c r="A387" s="70" t="s">
        <v>412</v>
      </c>
      <c r="B387" s="81">
        <v>459</v>
      </c>
      <c r="C387" s="59" t="s">
        <v>360</v>
      </c>
      <c r="D387" s="72">
        <v>518.6</v>
      </c>
      <c r="E387" s="72">
        <v>102.76</v>
      </c>
      <c r="F387" s="72">
        <v>102.76</v>
      </c>
      <c r="G387" s="21">
        <f t="shared" si="69"/>
        <v>0</v>
      </c>
      <c r="H387" s="21">
        <f t="shared" si="70"/>
        <v>415.84000000000003</v>
      </c>
      <c r="I387" s="21">
        <f t="shared" si="71"/>
        <v>19.814886232163516</v>
      </c>
    </row>
    <row r="388" spans="1:9" ht="81.75" customHeight="1">
      <c r="A388" s="70" t="s">
        <v>192</v>
      </c>
      <c r="B388" s="81">
        <v>459</v>
      </c>
      <c r="C388" s="59" t="s">
        <v>193</v>
      </c>
      <c r="D388" s="72">
        <v>84.4</v>
      </c>
      <c r="E388" s="72">
        <v>0</v>
      </c>
      <c r="F388" s="72">
        <v>0</v>
      </c>
      <c r="G388" s="21">
        <f t="shared" si="69"/>
        <v>0</v>
      </c>
      <c r="H388" s="21">
        <f t="shared" si="70"/>
        <v>84.4</v>
      </c>
      <c r="I388" s="21">
        <f t="shared" si="71"/>
        <v>0</v>
      </c>
    </row>
    <row r="389" spans="1:9" ht="27" customHeight="1">
      <c r="A389" s="67" t="s">
        <v>70</v>
      </c>
      <c r="B389" s="81">
        <v>459</v>
      </c>
      <c r="C389" s="59" t="s">
        <v>194</v>
      </c>
      <c r="D389" s="72">
        <v>9516.1156300000002</v>
      </c>
      <c r="E389" s="72">
        <v>3778.30006</v>
      </c>
      <c r="F389" s="72">
        <v>3778.30006</v>
      </c>
      <c r="G389" s="21">
        <f t="shared" si="69"/>
        <v>0</v>
      </c>
      <c r="H389" s="21">
        <f t="shared" si="70"/>
        <v>5737.8155700000007</v>
      </c>
      <c r="I389" s="21">
        <f t="shared" si="71"/>
        <v>39.704226040389131</v>
      </c>
    </row>
    <row r="390" spans="1:9" ht="46.5" customHeight="1">
      <c r="A390" s="67" t="s">
        <v>72</v>
      </c>
      <c r="B390" s="81">
        <v>459</v>
      </c>
      <c r="C390" s="59" t="s">
        <v>195</v>
      </c>
      <c r="D390" s="72">
        <v>675</v>
      </c>
      <c r="E390" s="72">
        <v>30.456900000000001</v>
      </c>
      <c r="F390" s="72">
        <v>30.456900000000001</v>
      </c>
      <c r="G390" s="21">
        <f t="shared" si="69"/>
        <v>0</v>
      </c>
      <c r="H390" s="21">
        <f t="shared" si="70"/>
        <v>644.54309999999998</v>
      </c>
      <c r="I390" s="21">
        <f t="shared" si="71"/>
        <v>4.5121333333333329</v>
      </c>
    </row>
    <row r="391" spans="1:9" ht="57.75" customHeight="1">
      <c r="A391" s="67" t="s">
        <v>801</v>
      </c>
      <c r="B391" s="81">
        <v>459</v>
      </c>
      <c r="C391" s="59" t="s">
        <v>562</v>
      </c>
      <c r="D391" s="72">
        <v>86.518280000000004</v>
      </c>
      <c r="E391" s="72">
        <v>17.98404</v>
      </c>
      <c r="F391" s="72">
        <v>17.98404</v>
      </c>
      <c r="G391" s="21">
        <f t="shared" si="69"/>
        <v>0</v>
      </c>
      <c r="H391" s="21">
        <f t="shared" si="70"/>
        <v>68.534240000000011</v>
      </c>
      <c r="I391" s="21">
        <f t="shared" si="71"/>
        <v>20.78640490772586</v>
      </c>
    </row>
    <row r="392" spans="1:9" ht="24.75" customHeight="1">
      <c r="A392" s="67" t="s">
        <v>45</v>
      </c>
      <c r="B392" s="81">
        <v>459</v>
      </c>
      <c r="C392" s="59" t="s">
        <v>196</v>
      </c>
      <c r="D392" s="72">
        <v>400</v>
      </c>
      <c r="E392" s="72">
        <v>145.02500000000001</v>
      </c>
      <c r="F392" s="72">
        <v>145.02500000000001</v>
      </c>
      <c r="G392" s="21">
        <f t="shared" si="69"/>
        <v>0</v>
      </c>
      <c r="H392" s="21">
        <f t="shared" si="70"/>
        <v>254.97499999999999</v>
      </c>
      <c r="I392" s="21">
        <f t="shared" si="71"/>
        <v>36.256250000000001</v>
      </c>
    </row>
    <row r="393" spans="1:9" ht="48" customHeight="1">
      <c r="A393" s="67" t="s">
        <v>511</v>
      </c>
      <c r="B393" s="81">
        <v>459</v>
      </c>
      <c r="C393" s="59" t="s">
        <v>563</v>
      </c>
      <c r="D393" s="72">
        <v>80</v>
      </c>
      <c r="E393" s="72">
        <v>0</v>
      </c>
      <c r="F393" s="72">
        <v>0</v>
      </c>
      <c r="G393" s="21">
        <f t="shared" si="69"/>
        <v>0</v>
      </c>
      <c r="H393" s="21">
        <f t="shared" si="70"/>
        <v>80</v>
      </c>
      <c r="I393" s="21">
        <f t="shared" si="71"/>
        <v>0</v>
      </c>
    </row>
    <row r="394" spans="1:9" ht="21" customHeight="1">
      <c r="A394" s="67" t="s">
        <v>74</v>
      </c>
      <c r="B394" s="81">
        <v>459</v>
      </c>
      <c r="C394" s="59" t="s">
        <v>197</v>
      </c>
      <c r="D394" s="72">
        <v>241.8</v>
      </c>
      <c r="E394" s="72">
        <v>105.3353</v>
      </c>
      <c r="F394" s="72">
        <v>105.3353</v>
      </c>
      <c r="G394" s="21">
        <f t="shared" si="69"/>
        <v>0</v>
      </c>
      <c r="H394" s="21">
        <f t="shared" si="70"/>
        <v>136.46469999999999</v>
      </c>
      <c r="I394" s="21">
        <f t="shared" si="71"/>
        <v>43.562985938792394</v>
      </c>
    </row>
    <row r="395" spans="1:9" ht="21" customHeight="1">
      <c r="A395" s="67" t="s">
        <v>76</v>
      </c>
      <c r="B395" s="81">
        <v>459</v>
      </c>
      <c r="C395" s="59" t="s">
        <v>198</v>
      </c>
      <c r="D395" s="72">
        <v>58.2</v>
      </c>
      <c r="E395" s="72">
        <v>11.5</v>
      </c>
      <c r="F395" s="72">
        <v>11.5</v>
      </c>
      <c r="G395" s="21">
        <f t="shared" si="69"/>
        <v>0</v>
      </c>
      <c r="H395" s="21">
        <f t="shared" si="70"/>
        <v>46.7</v>
      </c>
      <c r="I395" s="21">
        <f t="shared" si="71"/>
        <v>19.759450171821307</v>
      </c>
    </row>
    <row r="396" spans="1:9" ht="21" customHeight="1">
      <c r="A396" s="67" t="s">
        <v>78</v>
      </c>
      <c r="B396" s="81">
        <v>459</v>
      </c>
      <c r="C396" s="59" t="s">
        <v>199</v>
      </c>
      <c r="D396" s="72">
        <v>380</v>
      </c>
      <c r="E396" s="72">
        <v>158.17590000000001</v>
      </c>
      <c r="F396" s="72">
        <v>158.17590000000001</v>
      </c>
      <c r="G396" s="21">
        <f t="shared" si="69"/>
        <v>0</v>
      </c>
      <c r="H396" s="21">
        <f t="shared" si="70"/>
        <v>221.82409999999999</v>
      </c>
      <c r="I396" s="21">
        <f t="shared" si="71"/>
        <v>41.625236842105267</v>
      </c>
    </row>
    <row r="397" spans="1:9" ht="21" customHeight="1">
      <c r="A397" s="67" t="s">
        <v>380</v>
      </c>
      <c r="B397" s="81">
        <v>459</v>
      </c>
      <c r="C397" s="59" t="s">
        <v>413</v>
      </c>
      <c r="D397" s="72">
        <v>342</v>
      </c>
      <c r="E397" s="72">
        <v>74.178110000000004</v>
      </c>
      <c r="F397" s="72">
        <v>74.178110000000004</v>
      </c>
      <c r="G397" s="21">
        <f t="shared" si="69"/>
        <v>0</v>
      </c>
      <c r="H397" s="21">
        <f t="shared" si="70"/>
        <v>267.82189</v>
      </c>
      <c r="I397" s="21">
        <f t="shared" si="71"/>
        <v>21.689505847953217</v>
      </c>
    </row>
    <row r="398" spans="1:9" ht="28.5" customHeight="1">
      <c r="A398" s="67" t="s">
        <v>80</v>
      </c>
      <c r="B398" s="81">
        <v>459</v>
      </c>
      <c r="C398" s="59" t="s">
        <v>200</v>
      </c>
      <c r="D398" s="72">
        <v>318.10000000000002</v>
      </c>
      <c r="E398" s="72">
        <v>76.67</v>
      </c>
      <c r="F398" s="72">
        <v>76.67</v>
      </c>
      <c r="G398" s="21">
        <f t="shared" si="69"/>
        <v>0</v>
      </c>
      <c r="H398" s="21">
        <f t="shared" si="70"/>
        <v>241.43</v>
      </c>
      <c r="I398" s="21">
        <f t="shared" si="71"/>
        <v>24.102483495756051</v>
      </c>
    </row>
    <row r="399" spans="1:9" ht="28.5" customHeight="1">
      <c r="A399" s="67" t="s">
        <v>82</v>
      </c>
      <c r="B399" s="81">
        <v>459</v>
      </c>
      <c r="C399" s="59" t="s">
        <v>201</v>
      </c>
      <c r="D399" s="72">
        <v>210</v>
      </c>
      <c r="E399" s="72">
        <v>109.33676</v>
      </c>
      <c r="F399" s="72">
        <v>109.33676</v>
      </c>
      <c r="G399" s="21">
        <f t="shared" si="69"/>
        <v>0</v>
      </c>
      <c r="H399" s="21">
        <f t="shared" si="70"/>
        <v>100.66324</v>
      </c>
      <c r="I399" s="21">
        <f t="shared" si="71"/>
        <v>52.065123809523804</v>
      </c>
    </row>
    <row r="400" spans="1:9" ht="28.5" customHeight="1">
      <c r="A400" s="67" t="s">
        <v>84</v>
      </c>
      <c r="B400" s="81">
        <v>459</v>
      </c>
      <c r="C400" s="59" t="s">
        <v>202</v>
      </c>
      <c r="D400" s="72">
        <v>844.47500000000002</v>
      </c>
      <c r="E400" s="72">
        <v>484.81959999999998</v>
      </c>
      <c r="F400" s="72">
        <v>484.81959999999998</v>
      </c>
      <c r="G400" s="21">
        <f t="shared" si="69"/>
        <v>0</v>
      </c>
      <c r="H400" s="21">
        <f t="shared" si="70"/>
        <v>359.65540000000004</v>
      </c>
      <c r="I400" s="21">
        <f t="shared" si="71"/>
        <v>57.41077000503271</v>
      </c>
    </row>
    <row r="401" spans="1:9" ht="93.75" customHeight="1">
      <c r="A401" s="70" t="s">
        <v>703</v>
      </c>
      <c r="B401" s="81">
        <v>459</v>
      </c>
      <c r="C401" s="59" t="s">
        <v>704</v>
      </c>
      <c r="D401" s="72">
        <v>411</v>
      </c>
      <c r="E401" s="72">
        <v>0</v>
      </c>
      <c r="F401" s="72">
        <v>0</v>
      </c>
      <c r="G401" s="21">
        <f t="shared" si="69"/>
        <v>0</v>
      </c>
      <c r="H401" s="21">
        <f t="shared" si="70"/>
        <v>411</v>
      </c>
      <c r="I401" s="21">
        <f t="shared" si="71"/>
        <v>0</v>
      </c>
    </row>
    <row r="402" spans="1:9" s="89" customFormat="1" ht="54" customHeight="1">
      <c r="A402" s="15" t="s">
        <v>15</v>
      </c>
      <c r="B402" s="24"/>
      <c r="C402" s="65" t="s">
        <v>307</v>
      </c>
      <c r="D402" s="18">
        <f>SUM(D403:D415)</f>
        <v>20171.19585</v>
      </c>
      <c r="E402" s="18">
        <f>SUM(E403:E415)</f>
        <v>8309.7645500000017</v>
      </c>
      <c r="F402" s="18">
        <f>SUM(F403:F415)</f>
        <v>8309.7645500000017</v>
      </c>
      <c r="G402" s="18">
        <f t="shared" ref="G402:G415" si="72">E402-F402</f>
        <v>0</v>
      </c>
      <c r="H402" s="18">
        <f t="shared" ref="H402:H415" si="73">D402-F402</f>
        <v>11861.431299999998</v>
      </c>
      <c r="I402" s="18">
        <f t="shared" ref="I402:I415" si="74">F402/D402*100</f>
        <v>41.196191895583631</v>
      </c>
    </row>
    <row r="403" spans="1:9" s="89" customFormat="1" ht="30.75" customHeight="1">
      <c r="A403" s="67" t="s">
        <v>70</v>
      </c>
      <c r="B403" s="79">
        <v>459</v>
      </c>
      <c r="C403" s="59" t="s">
        <v>564</v>
      </c>
      <c r="D403" s="72">
        <v>12329.91986</v>
      </c>
      <c r="E403" s="72">
        <v>5025.7545</v>
      </c>
      <c r="F403" s="72">
        <v>5025.7545</v>
      </c>
      <c r="G403" s="22">
        <f t="shared" si="72"/>
        <v>0</v>
      </c>
      <c r="H403" s="22">
        <f t="shared" si="73"/>
        <v>7304.16536</v>
      </c>
      <c r="I403" s="22">
        <f t="shared" si="74"/>
        <v>40.760642056598087</v>
      </c>
    </row>
    <row r="404" spans="1:9" s="89" customFormat="1" ht="46.5" customHeight="1">
      <c r="A404" s="67" t="s">
        <v>294</v>
      </c>
      <c r="B404" s="79">
        <v>459</v>
      </c>
      <c r="C404" s="59" t="s">
        <v>888</v>
      </c>
      <c r="D404" s="72">
        <v>4.8495299999999997</v>
      </c>
      <c r="E404" s="72">
        <v>4.8495299999999997</v>
      </c>
      <c r="F404" s="72">
        <v>4.8495299999999997</v>
      </c>
      <c r="G404" s="22">
        <f t="shared" si="72"/>
        <v>0</v>
      </c>
      <c r="H404" s="22">
        <f t="shared" si="73"/>
        <v>0</v>
      </c>
      <c r="I404" s="22">
        <f t="shared" si="74"/>
        <v>100</v>
      </c>
    </row>
    <row r="405" spans="1:9" s="89" customFormat="1" ht="41.25" customHeight="1">
      <c r="A405" s="67" t="s">
        <v>72</v>
      </c>
      <c r="B405" s="79">
        <v>459</v>
      </c>
      <c r="C405" s="59" t="s">
        <v>565</v>
      </c>
      <c r="D405" s="72">
        <v>1200</v>
      </c>
      <c r="E405" s="72">
        <v>257.27</v>
      </c>
      <c r="F405" s="72">
        <v>257.27</v>
      </c>
      <c r="G405" s="22">
        <f t="shared" si="72"/>
        <v>0</v>
      </c>
      <c r="H405" s="22">
        <f t="shared" si="73"/>
        <v>942.73</v>
      </c>
      <c r="I405" s="22">
        <f t="shared" si="74"/>
        <v>21.439166666666665</v>
      </c>
    </row>
    <row r="406" spans="1:9" s="89" customFormat="1" ht="30" customHeight="1">
      <c r="A406" s="67" t="s">
        <v>45</v>
      </c>
      <c r="B406" s="79">
        <v>459</v>
      </c>
      <c r="C406" s="59" t="s">
        <v>566</v>
      </c>
      <c r="D406" s="72">
        <v>192</v>
      </c>
      <c r="E406" s="72">
        <v>92.51</v>
      </c>
      <c r="F406" s="72">
        <v>92.51</v>
      </c>
      <c r="G406" s="22">
        <f t="shared" si="72"/>
        <v>0</v>
      </c>
      <c r="H406" s="22">
        <f t="shared" si="73"/>
        <v>99.49</v>
      </c>
      <c r="I406" s="22">
        <f t="shared" si="74"/>
        <v>48.182291666666671</v>
      </c>
    </row>
    <row r="407" spans="1:9" s="89" customFormat="1" ht="33.75" customHeight="1">
      <c r="A407" s="67" t="s">
        <v>511</v>
      </c>
      <c r="B407" s="79">
        <v>459</v>
      </c>
      <c r="C407" s="59" t="s">
        <v>567</v>
      </c>
      <c r="D407" s="72">
        <v>85</v>
      </c>
      <c r="E407" s="72">
        <v>19.565000000000001</v>
      </c>
      <c r="F407" s="72">
        <v>19.565000000000001</v>
      </c>
      <c r="G407" s="22">
        <f t="shared" si="72"/>
        <v>0</v>
      </c>
      <c r="H407" s="22">
        <f t="shared" si="73"/>
        <v>65.435000000000002</v>
      </c>
      <c r="I407" s="22">
        <f t="shared" si="74"/>
        <v>23.017647058823531</v>
      </c>
    </row>
    <row r="408" spans="1:9" s="89" customFormat="1" ht="25.5" customHeight="1">
      <c r="A408" s="67" t="s">
        <v>74</v>
      </c>
      <c r="B408" s="79">
        <v>459</v>
      </c>
      <c r="C408" s="59" t="s">
        <v>568</v>
      </c>
      <c r="D408" s="72">
        <v>272</v>
      </c>
      <c r="E408" s="72">
        <v>95.149979999999999</v>
      </c>
      <c r="F408" s="72">
        <v>95.149979999999999</v>
      </c>
      <c r="G408" s="22">
        <f t="shared" si="72"/>
        <v>0</v>
      </c>
      <c r="H408" s="22">
        <f t="shared" si="73"/>
        <v>176.85002</v>
      </c>
      <c r="I408" s="22">
        <f t="shared" si="74"/>
        <v>34.981610294117651</v>
      </c>
    </row>
    <row r="409" spans="1:9" s="89" customFormat="1" ht="25.5" customHeight="1">
      <c r="A409" s="67" t="s">
        <v>380</v>
      </c>
      <c r="B409" s="79">
        <v>459</v>
      </c>
      <c r="C409" s="59" t="s">
        <v>569</v>
      </c>
      <c r="D409" s="72">
        <v>88</v>
      </c>
      <c r="E409" s="72">
        <v>25.6313</v>
      </c>
      <c r="F409" s="72">
        <v>25.6313</v>
      </c>
      <c r="G409" s="22">
        <f t="shared" si="72"/>
        <v>0</v>
      </c>
      <c r="H409" s="22">
        <f t="shared" si="73"/>
        <v>62.368700000000004</v>
      </c>
      <c r="I409" s="22">
        <f t="shared" si="74"/>
        <v>29.126477272727275</v>
      </c>
    </row>
    <row r="410" spans="1:9" s="89" customFormat="1" ht="25.5" customHeight="1">
      <c r="A410" s="67" t="s">
        <v>80</v>
      </c>
      <c r="B410" s="79">
        <v>459</v>
      </c>
      <c r="C410" s="59" t="s">
        <v>570</v>
      </c>
      <c r="D410" s="72">
        <v>565</v>
      </c>
      <c r="E410" s="72">
        <v>67.828000000000003</v>
      </c>
      <c r="F410" s="72">
        <v>67.828000000000003</v>
      </c>
      <c r="G410" s="22">
        <f t="shared" si="72"/>
        <v>0</v>
      </c>
      <c r="H410" s="22">
        <f t="shared" si="73"/>
        <v>497.17200000000003</v>
      </c>
      <c r="I410" s="22">
        <f t="shared" si="74"/>
        <v>12.004955752212391</v>
      </c>
    </row>
    <row r="411" spans="1:9" s="89" customFormat="1" ht="25.5" customHeight="1">
      <c r="A411" s="67" t="s">
        <v>84</v>
      </c>
      <c r="B411" s="79">
        <v>459</v>
      </c>
      <c r="C411" s="59" t="s">
        <v>571</v>
      </c>
      <c r="D411" s="72">
        <v>476.42349999999999</v>
      </c>
      <c r="E411" s="72">
        <v>386.233</v>
      </c>
      <c r="F411" s="72">
        <v>386.233</v>
      </c>
      <c r="G411" s="22">
        <f t="shared" si="72"/>
        <v>0</v>
      </c>
      <c r="H411" s="22">
        <f t="shared" si="73"/>
        <v>90.190499999999986</v>
      </c>
      <c r="I411" s="22">
        <f t="shared" si="74"/>
        <v>81.069258758226653</v>
      </c>
    </row>
    <row r="412" spans="1:9" s="89" customFormat="1" ht="25.5" customHeight="1">
      <c r="A412" s="67" t="s">
        <v>70</v>
      </c>
      <c r="B412" s="79">
        <v>459</v>
      </c>
      <c r="C412" s="59" t="s">
        <v>308</v>
      </c>
      <c r="D412" s="72">
        <v>4494.2029599999996</v>
      </c>
      <c r="E412" s="72">
        <v>2274.4642399999998</v>
      </c>
      <c r="F412" s="72">
        <v>2274.4642399999998</v>
      </c>
      <c r="G412" s="22">
        <f t="shared" si="72"/>
        <v>0</v>
      </c>
      <c r="H412" s="22">
        <f t="shared" si="73"/>
        <v>2219.7387199999998</v>
      </c>
      <c r="I412" s="22">
        <f t="shared" si="74"/>
        <v>50.608845667263772</v>
      </c>
    </row>
    <row r="413" spans="1:9" s="89" customFormat="1" ht="41.25" customHeight="1">
      <c r="A413" s="67" t="s">
        <v>72</v>
      </c>
      <c r="B413" s="79">
        <v>459</v>
      </c>
      <c r="C413" s="59" t="s">
        <v>889</v>
      </c>
      <c r="D413" s="72">
        <v>300</v>
      </c>
      <c r="E413" s="72">
        <v>51.808999999999997</v>
      </c>
      <c r="F413" s="72">
        <v>51.808999999999997</v>
      </c>
      <c r="G413" s="22">
        <f t="shared" si="72"/>
        <v>0</v>
      </c>
      <c r="H413" s="22">
        <f t="shared" si="73"/>
        <v>248.191</v>
      </c>
      <c r="I413" s="22">
        <f t="shared" si="74"/>
        <v>17.269666666666666</v>
      </c>
    </row>
    <row r="414" spans="1:9" s="89" customFormat="1" ht="24" customHeight="1">
      <c r="A414" s="67" t="s">
        <v>45</v>
      </c>
      <c r="B414" s="79">
        <v>459</v>
      </c>
      <c r="C414" s="59" t="s">
        <v>309</v>
      </c>
      <c r="D414" s="72">
        <v>128.80000000000001</v>
      </c>
      <c r="E414" s="72">
        <v>8.6999999999999993</v>
      </c>
      <c r="F414" s="72">
        <v>8.6999999999999993</v>
      </c>
      <c r="G414" s="22">
        <f t="shared" si="72"/>
        <v>0</v>
      </c>
      <c r="H414" s="22">
        <f t="shared" si="73"/>
        <v>120.10000000000001</v>
      </c>
      <c r="I414" s="22">
        <f t="shared" si="74"/>
        <v>6.7546583850931663</v>
      </c>
    </row>
    <row r="415" spans="1:9" s="89" customFormat="1" ht="42" customHeight="1">
      <c r="A415" s="67" t="s">
        <v>511</v>
      </c>
      <c r="B415" s="79">
        <v>459</v>
      </c>
      <c r="C415" s="59" t="s">
        <v>572</v>
      </c>
      <c r="D415" s="72">
        <v>35</v>
      </c>
      <c r="E415" s="72">
        <v>0</v>
      </c>
      <c r="F415" s="72">
        <v>0</v>
      </c>
      <c r="G415" s="22">
        <f t="shared" si="72"/>
        <v>0</v>
      </c>
      <c r="H415" s="22">
        <f t="shared" si="73"/>
        <v>35</v>
      </c>
      <c r="I415" s="22">
        <f t="shared" si="74"/>
        <v>0</v>
      </c>
    </row>
    <row r="416" spans="1:9" s="89" customFormat="1" ht="57" customHeight="1">
      <c r="A416" s="133" t="s">
        <v>890</v>
      </c>
      <c r="B416" s="154"/>
      <c r="C416" s="74" t="s">
        <v>891</v>
      </c>
      <c r="D416" s="130">
        <f>D417</f>
        <v>50</v>
      </c>
      <c r="E416" s="130">
        <f>E417</f>
        <v>50</v>
      </c>
      <c r="F416" s="130">
        <f>F417</f>
        <v>50</v>
      </c>
      <c r="G416" s="18">
        <f t="shared" ref="G416:G417" si="75">E416-F416</f>
        <v>0</v>
      </c>
      <c r="H416" s="18">
        <f t="shared" ref="H416:H417" si="76">D416-F416</f>
        <v>0</v>
      </c>
      <c r="I416" s="18">
        <f t="shared" ref="I416:I417" si="77">F416/D416*100</f>
        <v>100</v>
      </c>
    </row>
    <row r="417" spans="1:9" s="89" customFormat="1" ht="57" customHeight="1">
      <c r="A417" s="67" t="s">
        <v>56</v>
      </c>
      <c r="B417" s="79">
        <v>459</v>
      </c>
      <c r="C417" s="59" t="s">
        <v>892</v>
      </c>
      <c r="D417" s="72">
        <v>50</v>
      </c>
      <c r="E417" s="72">
        <v>50</v>
      </c>
      <c r="F417" s="72">
        <v>50</v>
      </c>
      <c r="G417" s="22">
        <f t="shared" si="75"/>
        <v>0</v>
      </c>
      <c r="H417" s="22">
        <f t="shared" si="76"/>
        <v>0</v>
      </c>
      <c r="I417" s="22">
        <f t="shared" si="77"/>
        <v>100</v>
      </c>
    </row>
    <row r="418" spans="1:9" s="87" customFormat="1" ht="57.75" customHeight="1">
      <c r="A418" s="199" t="s">
        <v>58</v>
      </c>
      <c r="B418" s="199"/>
      <c r="C418" s="199"/>
      <c r="D418" s="199"/>
      <c r="E418" s="199"/>
      <c r="F418" s="199"/>
      <c r="G418" s="199"/>
      <c r="H418" s="199"/>
      <c r="I418" s="199"/>
    </row>
    <row r="419" spans="1:9" s="86" customFormat="1" ht="30" customHeight="1">
      <c r="A419" s="8" t="s">
        <v>1</v>
      </c>
      <c r="B419" s="10"/>
      <c r="C419" s="121">
        <v>1200000000</v>
      </c>
      <c r="D419" s="118">
        <f>D421+D431+D439</f>
        <v>95747.179929999984</v>
      </c>
      <c r="E419" s="118">
        <f>E421+E431+E439</f>
        <v>37675.280639999997</v>
      </c>
      <c r="F419" s="118">
        <f>F421+F431+F439</f>
        <v>37675.280639999997</v>
      </c>
      <c r="G419" s="118">
        <f t="shared" ref="G419:G431" si="78">E419-F419</f>
        <v>0</v>
      </c>
      <c r="H419" s="118">
        <f t="shared" ref="H419:H431" si="79">D419-F419</f>
        <v>58071.899289999987</v>
      </c>
      <c r="I419" s="118">
        <f t="shared" ref="I419:I431" si="80">F419/D419*100</f>
        <v>39.348710497316056</v>
      </c>
    </row>
    <row r="420" spans="1:9" ht="30" customHeight="1">
      <c r="A420" s="11" t="s">
        <v>5</v>
      </c>
      <c r="B420" s="13"/>
      <c r="C420" s="13"/>
      <c r="D420" s="14"/>
      <c r="E420" s="14"/>
      <c r="F420" s="104"/>
      <c r="G420" s="6"/>
      <c r="H420" s="6"/>
      <c r="I420" s="6"/>
    </row>
    <row r="421" spans="1:9" s="88" customFormat="1" ht="39" customHeight="1">
      <c r="A421" s="15" t="s">
        <v>27</v>
      </c>
      <c r="B421" s="16"/>
      <c r="C421" s="16" t="s">
        <v>208</v>
      </c>
      <c r="D421" s="18">
        <f>SUM(D422:D430)</f>
        <v>50414.652579999987</v>
      </c>
      <c r="E421" s="18">
        <f>SUM(E422:E430)</f>
        <v>21578.882109999995</v>
      </c>
      <c r="F421" s="18">
        <f>SUM(F422:F430)</f>
        <v>21578.882109999995</v>
      </c>
      <c r="G421" s="18">
        <f t="shared" si="78"/>
        <v>0</v>
      </c>
      <c r="H421" s="18">
        <f t="shared" si="79"/>
        <v>28835.770469999992</v>
      </c>
      <c r="I421" s="18">
        <f t="shared" si="80"/>
        <v>42.802798404209497</v>
      </c>
    </row>
    <row r="422" spans="1:9" ht="41.25" customHeight="1">
      <c r="A422" s="67" t="s">
        <v>893</v>
      </c>
      <c r="B422" s="25" t="s">
        <v>17</v>
      </c>
      <c r="C422" s="59" t="s">
        <v>902</v>
      </c>
      <c r="D422" s="72">
        <v>1196.2024100000001</v>
      </c>
      <c r="E422" s="72">
        <v>0</v>
      </c>
      <c r="F422" s="72">
        <v>0</v>
      </c>
      <c r="G422" s="21">
        <f t="shared" si="78"/>
        <v>0</v>
      </c>
      <c r="H422" s="21">
        <f t="shared" si="79"/>
        <v>1196.2024100000001</v>
      </c>
      <c r="I422" s="21">
        <f t="shared" si="80"/>
        <v>0</v>
      </c>
    </row>
    <row r="423" spans="1:9" ht="41.25" customHeight="1">
      <c r="A423" s="67" t="s">
        <v>894</v>
      </c>
      <c r="B423" s="25" t="s">
        <v>17</v>
      </c>
      <c r="C423" s="59" t="s">
        <v>903</v>
      </c>
      <c r="D423" s="72">
        <v>37036.410989999997</v>
      </c>
      <c r="E423" s="72">
        <v>17103.599849999999</v>
      </c>
      <c r="F423" s="72">
        <v>17103.599849999999</v>
      </c>
      <c r="G423" s="21">
        <f t="shared" si="78"/>
        <v>0</v>
      </c>
      <c r="H423" s="21">
        <f t="shared" si="79"/>
        <v>19932.811139999998</v>
      </c>
      <c r="I423" s="21">
        <f t="shared" si="80"/>
        <v>46.180500196463555</v>
      </c>
    </row>
    <row r="424" spans="1:9" ht="41.25" customHeight="1">
      <c r="A424" s="67" t="s">
        <v>895</v>
      </c>
      <c r="B424" s="25" t="s">
        <v>17</v>
      </c>
      <c r="C424" s="59" t="s">
        <v>904</v>
      </c>
      <c r="D424" s="72">
        <v>5251.2507500000002</v>
      </c>
      <c r="E424" s="72">
        <v>1721.72027</v>
      </c>
      <c r="F424" s="72">
        <v>1721.72027</v>
      </c>
      <c r="G424" s="21">
        <f t="shared" si="78"/>
        <v>0</v>
      </c>
      <c r="H424" s="21">
        <f t="shared" si="79"/>
        <v>3529.5304800000004</v>
      </c>
      <c r="I424" s="21">
        <f t="shared" si="80"/>
        <v>32.78686073027459</v>
      </c>
    </row>
    <row r="425" spans="1:9" ht="41.25" customHeight="1">
      <c r="A425" s="67" t="s">
        <v>896</v>
      </c>
      <c r="B425" s="25" t="s">
        <v>17</v>
      </c>
      <c r="C425" s="59" t="s">
        <v>905</v>
      </c>
      <c r="D425" s="72">
        <v>2978.83997</v>
      </c>
      <c r="E425" s="72">
        <v>1166.15498</v>
      </c>
      <c r="F425" s="72">
        <v>1166.15498</v>
      </c>
      <c r="G425" s="21">
        <f t="shared" si="78"/>
        <v>0</v>
      </c>
      <c r="H425" s="21">
        <f t="shared" si="79"/>
        <v>1812.68499</v>
      </c>
      <c r="I425" s="21">
        <f t="shared" si="80"/>
        <v>39.147956645687145</v>
      </c>
    </row>
    <row r="426" spans="1:9" ht="41.25" customHeight="1">
      <c r="A426" s="67" t="s">
        <v>897</v>
      </c>
      <c r="B426" s="25" t="s">
        <v>17</v>
      </c>
      <c r="C426" s="59" t="s">
        <v>906</v>
      </c>
      <c r="D426" s="72">
        <v>166.13404</v>
      </c>
      <c r="E426" s="72">
        <v>60.445480000000003</v>
      </c>
      <c r="F426" s="72">
        <v>60.445480000000003</v>
      </c>
      <c r="G426" s="21">
        <f t="shared" ref="G426:G430" si="81">E426-F426</f>
        <v>0</v>
      </c>
      <c r="H426" s="21">
        <f t="shared" ref="H426:H430" si="82">D426-F426</f>
        <v>105.68856</v>
      </c>
      <c r="I426" s="21">
        <f t="shared" ref="I426:I430" si="83">F426/D426*100</f>
        <v>36.383561129314621</v>
      </c>
    </row>
    <row r="427" spans="1:9" ht="41.25" customHeight="1">
      <c r="A427" s="67" t="s">
        <v>898</v>
      </c>
      <c r="B427" s="25" t="s">
        <v>17</v>
      </c>
      <c r="C427" s="59" t="s">
        <v>907</v>
      </c>
      <c r="D427" s="72">
        <v>657.32709</v>
      </c>
      <c r="E427" s="72">
        <v>243.57029</v>
      </c>
      <c r="F427" s="72">
        <v>243.57029</v>
      </c>
      <c r="G427" s="21">
        <f t="shared" si="81"/>
        <v>0</v>
      </c>
      <c r="H427" s="21">
        <f t="shared" si="82"/>
        <v>413.7568</v>
      </c>
      <c r="I427" s="21">
        <f t="shared" si="83"/>
        <v>37.054655696603042</v>
      </c>
    </row>
    <row r="428" spans="1:9" ht="41.25" customHeight="1">
      <c r="A428" s="67" t="s">
        <v>899</v>
      </c>
      <c r="B428" s="25" t="s">
        <v>17</v>
      </c>
      <c r="C428" s="59" t="s">
        <v>908</v>
      </c>
      <c r="D428" s="72">
        <v>487.72073999999998</v>
      </c>
      <c r="E428" s="72">
        <v>205.05407</v>
      </c>
      <c r="F428" s="72">
        <v>205.05407</v>
      </c>
      <c r="G428" s="21">
        <f t="shared" si="81"/>
        <v>0</v>
      </c>
      <c r="H428" s="21">
        <f t="shared" si="82"/>
        <v>282.66666999999995</v>
      </c>
      <c r="I428" s="21">
        <f t="shared" si="83"/>
        <v>42.043336110742388</v>
      </c>
    </row>
    <row r="429" spans="1:9" ht="45.75" customHeight="1">
      <c r="A429" s="67" t="s">
        <v>900</v>
      </c>
      <c r="B429" s="25" t="s">
        <v>17</v>
      </c>
      <c r="C429" s="59" t="s">
        <v>909</v>
      </c>
      <c r="D429" s="72">
        <v>2016.2229</v>
      </c>
      <c r="E429" s="72">
        <v>824.70651999999995</v>
      </c>
      <c r="F429" s="72">
        <v>824.70651999999995</v>
      </c>
      <c r="G429" s="21">
        <f t="shared" si="81"/>
        <v>0</v>
      </c>
      <c r="H429" s="21">
        <f t="shared" si="82"/>
        <v>1191.51638</v>
      </c>
      <c r="I429" s="21">
        <f t="shared" si="83"/>
        <v>40.903538988670348</v>
      </c>
    </row>
    <row r="430" spans="1:9" ht="52.5" customHeight="1">
      <c r="A430" s="67" t="s">
        <v>901</v>
      </c>
      <c r="B430" s="25" t="s">
        <v>17</v>
      </c>
      <c r="C430" s="59" t="s">
        <v>910</v>
      </c>
      <c r="D430" s="72">
        <v>624.54368999999997</v>
      </c>
      <c r="E430" s="72">
        <v>253.63065</v>
      </c>
      <c r="F430" s="72">
        <v>253.63065</v>
      </c>
      <c r="G430" s="21">
        <f t="shared" si="81"/>
        <v>0</v>
      </c>
      <c r="H430" s="21">
        <f t="shared" si="82"/>
        <v>370.91303999999997</v>
      </c>
      <c r="I430" s="21">
        <f t="shared" si="83"/>
        <v>40.610553602743153</v>
      </c>
    </row>
    <row r="431" spans="1:9" s="88" customFormat="1" ht="54.75" customHeight="1">
      <c r="A431" s="15" t="s">
        <v>29</v>
      </c>
      <c r="B431" s="16"/>
      <c r="C431" s="16" t="s">
        <v>207</v>
      </c>
      <c r="D431" s="18">
        <f>SUM(D432:D438)</f>
        <v>3321.3273500000005</v>
      </c>
      <c r="E431" s="18">
        <f>SUM(E432:E438)</f>
        <v>109.62582</v>
      </c>
      <c r="F431" s="18">
        <f>SUM(F432:F438)</f>
        <v>109.62582</v>
      </c>
      <c r="G431" s="18">
        <f t="shared" si="78"/>
        <v>0</v>
      </c>
      <c r="H431" s="18">
        <f t="shared" si="79"/>
        <v>3211.7015300000003</v>
      </c>
      <c r="I431" s="18">
        <f t="shared" si="80"/>
        <v>3.300662911170138</v>
      </c>
    </row>
    <row r="432" spans="1:9" s="89" customFormat="1" ht="46.5" customHeight="1">
      <c r="A432" s="67" t="s">
        <v>911</v>
      </c>
      <c r="B432" s="73">
        <v>441</v>
      </c>
      <c r="C432" s="59" t="s">
        <v>414</v>
      </c>
      <c r="D432" s="72">
        <v>1464.0903599999999</v>
      </c>
      <c r="E432" s="72">
        <v>0</v>
      </c>
      <c r="F432" s="72">
        <v>0</v>
      </c>
      <c r="G432" s="22">
        <f t="shared" ref="G432:G438" si="84">E432-F432</f>
        <v>0</v>
      </c>
      <c r="H432" s="22">
        <f t="shared" ref="H432:H438" si="85">D432-F432</f>
        <v>1464.0903599999999</v>
      </c>
      <c r="I432" s="22">
        <f t="shared" ref="I432:I438" si="86">F432/D432*100</f>
        <v>0</v>
      </c>
    </row>
    <row r="433" spans="1:9" s="89" customFormat="1" ht="46.5" customHeight="1">
      <c r="A433" s="67" t="s">
        <v>912</v>
      </c>
      <c r="B433" s="73">
        <v>441</v>
      </c>
      <c r="C433" s="59" t="s">
        <v>573</v>
      </c>
      <c r="D433" s="72">
        <v>101.4624</v>
      </c>
      <c r="E433" s="72">
        <v>0</v>
      </c>
      <c r="F433" s="72">
        <v>0</v>
      </c>
      <c r="G433" s="22">
        <f t="shared" si="84"/>
        <v>0</v>
      </c>
      <c r="H433" s="22">
        <f t="shared" si="85"/>
        <v>101.4624</v>
      </c>
      <c r="I433" s="22">
        <f t="shared" si="86"/>
        <v>0</v>
      </c>
    </row>
    <row r="434" spans="1:9" s="89" customFormat="1" ht="46.5" customHeight="1">
      <c r="A434" s="67" t="s">
        <v>913</v>
      </c>
      <c r="B434" s="73">
        <v>441</v>
      </c>
      <c r="C434" s="59" t="s">
        <v>918</v>
      </c>
      <c r="D434" s="72">
        <v>599.40722000000005</v>
      </c>
      <c r="E434" s="72">
        <v>0</v>
      </c>
      <c r="F434" s="72">
        <v>0</v>
      </c>
      <c r="G434" s="22">
        <f t="shared" si="84"/>
        <v>0</v>
      </c>
      <c r="H434" s="22">
        <f t="shared" si="85"/>
        <v>599.40722000000005</v>
      </c>
      <c r="I434" s="22">
        <f t="shared" si="86"/>
        <v>0</v>
      </c>
    </row>
    <row r="435" spans="1:9" s="89" customFormat="1" ht="46.5" customHeight="1">
      <c r="A435" s="67" t="s">
        <v>914</v>
      </c>
      <c r="B435" s="73">
        <v>441</v>
      </c>
      <c r="C435" s="59" t="s">
        <v>919</v>
      </c>
      <c r="D435" s="72">
        <v>365.4194</v>
      </c>
      <c r="E435" s="72">
        <v>109.62582</v>
      </c>
      <c r="F435" s="72">
        <v>109.62582</v>
      </c>
      <c r="G435" s="22">
        <f t="shared" si="84"/>
        <v>0</v>
      </c>
      <c r="H435" s="22">
        <f t="shared" si="85"/>
        <v>255.79357999999999</v>
      </c>
      <c r="I435" s="22">
        <f t="shared" si="86"/>
        <v>30</v>
      </c>
    </row>
    <row r="436" spans="1:9" s="89" customFormat="1" ht="38.25" customHeight="1">
      <c r="A436" s="67" t="s">
        <v>915</v>
      </c>
      <c r="B436" s="73">
        <v>441</v>
      </c>
      <c r="C436" s="59" t="s">
        <v>920</v>
      </c>
      <c r="D436" s="72">
        <v>564.27948000000004</v>
      </c>
      <c r="E436" s="72">
        <v>0</v>
      </c>
      <c r="F436" s="72">
        <v>0</v>
      </c>
      <c r="G436" s="22">
        <f t="shared" si="84"/>
        <v>0</v>
      </c>
      <c r="H436" s="22">
        <f t="shared" si="85"/>
        <v>564.27948000000004</v>
      </c>
      <c r="I436" s="22">
        <f t="shared" si="86"/>
        <v>0</v>
      </c>
    </row>
    <row r="437" spans="1:9" s="89" customFormat="1" ht="38.25" customHeight="1">
      <c r="A437" s="67" t="s">
        <v>916</v>
      </c>
      <c r="B437" s="73"/>
      <c r="C437" s="59" t="s">
        <v>921</v>
      </c>
      <c r="D437" s="72">
        <v>155.21449000000001</v>
      </c>
      <c r="E437" s="72">
        <v>0</v>
      </c>
      <c r="F437" s="72">
        <v>0</v>
      </c>
      <c r="G437" s="22"/>
      <c r="H437" s="22"/>
      <c r="I437" s="22"/>
    </row>
    <row r="438" spans="1:9" s="89" customFormat="1" ht="38.25" customHeight="1">
      <c r="A438" s="67" t="s">
        <v>917</v>
      </c>
      <c r="B438" s="73">
        <v>441</v>
      </c>
      <c r="C438" s="59" t="s">
        <v>574</v>
      </c>
      <c r="D438" s="72">
        <v>71.453999999999994</v>
      </c>
      <c r="E438" s="72">
        <v>0</v>
      </c>
      <c r="F438" s="72">
        <v>0</v>
      </c>
      <c r="G438" s="22">
        <f t="shared" si="84"/>
        <v>0</v>
      </c>
      <c r="H438" s="22">
        <f t="shared" si="85"/>
        <v>71.453999999999994</v>
      </c>
      <c r="I438" s="22">
        <f t="shared" si="86"/>
        <v>0</v>
      </c>
    </row>
    <row r="439" spans="1:9" ht="49.5" customHeight="1">
      <c r="A439" s="15" t="s">
        <v>28</v>
      </c>
      <c r="B439" s="16"/>
      <c r="C439" s="16" t="s">
        <v>206</v>
      </c>
      <c r="D439" s="18">
        <f>SUM(D440:D441)</f>
        <v>42011.199999999997</v>
      </c>
      <c r="E439" s="18">
        <f>SUM(E440:E441)</f>
        <v>15986.772709999999</v>
      </c>
      <c r="F439" s="18">
        <f>SUM(F440:F441)</f>
        <v>15986.772709999999</v>
      </c>
      <c r="G439" s="18">
        <f t="shared" ref="G439:G441" si="87">E439-F439</f>
        <v>0</v>
      </c>
      <c r="H439" s="18">
        <f t="shared" ref="H439:H441" si="88">D439-F439</f>
        <v>26024.42729</v>
      </c>
      <c r="I439" s="18">
        <f t="shared" ref="I439" si="89">F439/D439*100</f>
        <v>38.053596921773241</v>
      </c>
    </row>
    <row r="440" spans="1:9" ht="61.5" customHeight="1">
      <c r="A440" s="67" t="s">
        <v>457</v>
      </c>
      <c r="B440" s="66">
        <v>441</v>
      </c>
      <c r="C440" s="59" t="s">
        <v>459</v>
      </c>
      <c r="D440" s="72">
        <v>0.1</v>
      </c>
      <c r="E440" s="72">
        <v>0</v>
      </c>
      <c r="F440" s="72">
        <v>0</v>
      </c>
      <c r="G440" s="21">
        <f t="shared" si="87"/>
        <v>0</v>
      </c>
      <c r="H440" s="21">
        <f t="shared" si="88"/>
        <v>0.1</v>
      </c>
      <c r="I440" s="21">
        <f>F440/D440*100</f>
        <v>0</v>
      </c>
    </row>
    <row r="441" spans="1:9" ht="101.25" customHeight="1">
      <c r="A441" s="70" t="s">
        <v>458</v>
      </c>
      <c r="B441" s="66">
        <v>441</v>
      </c>
      <c r="C441" s="59" t="s">
        <v>460</v>
      </c>
      <c r="D441" s="72">
        <v>42011.1</v>
      </c>
      <c r="E441" s="72">
        <v>15986.772709999999</v>
      </c>
      <c r="F441" s="72">
        <v>15986.772709999999</v>
      </c>
      <c r="G441" s="21">
        <f t="shared" si="87"/>
        <v>0</v>
      </c>
      <c r="H441" s="21">
        <f t="shared" si="88"/>
        <v>26024.327290000001</v>
      </c>
      <c r="I441" s="21">
        <f>F441/D441*100</f>
        <v>38.053687501636475</v>
      </c>
    </row>
    <row r="442" spans="1:9" s="87" customFormat="1" ht="42.75" customHeight="1">
      <c r="A442" s="199" t="s">
        <v>59</v>
      </c>
      <c r="B442" s="213"/>
      <c r="C442" s="213"/>
      <c r="D442" s="213"/>
      <c r="E442" s="213"/>
      <c r="F442" s="213"/>
      <c r="G442" s="213"/>
      <c r="H442" s="213"/>
      <c r="I442" s="213"/>
    </row>
    <row r="443" spans="1:9" s="86" customFormat="1" ht="27" customHeight="1">
      <c r="A443" s="8" t="s">
        <v>1</v>
      </c>
      <c r="B443" s="40"/>
      <c r="C443" s="122">
        <v>1500000000</v>
      </c>
      <c r="D443" s="123">
        <f>D445+D448+D450+D452</f>
        <v>34080.421439999998</v>
      </c>
      <c r="E443" s="123">
        <f t="shared" ref="E443:F443" si="90">E445+E448+E450+E452</f>
        <v>6515.3831700000001</v>
      </c>
      <c r="F443" s="123">
        <f t="shared" si="90"/>
        <v>6515.3831700000001</v>
      </c>
      <c r="G443" s="123">
        <f>E443-F443</f>
        <v>0</v>
      </c>
      <c r="H443" s="123">
        <f t="shared" ref="H443" si="91">D443-F443</f>
        <v>27565.038269999997</v>
      </c>
      <c r="I443" s="123">
        <f>F443/D443*100</f>
        <v>19.117671949775044</v>
      </c>
    </row>
    <row r="444" spans="1:9" ht="30.75" customHeight="1">
      <c r="A444" s="11" t="s">
        <v>5</v>
      </c>
      <c r="B444" s="41"/>
      <c r="C444" s="42"/>
      <c r="D444" s="43"/>
      <c r="E444" s="43"/>
      <c r="F444" s="113"/>
      <c r="G444" s="43"/>
      <c r="H444" s="43"/>
      <c r="I444" s="43"/>
    </row>
    <row r="445" spans="1:9" s="88" customFormat="1" ht="52.5" customHeight="1">
      <c r="A445" s="15" t="s">
        <v>30</v>
      </c>
      <c r="B445" s="16"/>
      <c r="C445" s="44" t="s">
        <v>209</v>
      </c>
      <c r="D445" s="18">
        <f>SUM(D446:D447)</f>
        <v>26842.53197</v>
      </c>
      <c r="E445" s="18">
        <f>SUM(E446:E447)</f>
        <v>6515.3831700000001</v>
      </c>
      <c r="F445" s="18">
        <f>SUM(F446:F447)</f>
        <v>6515.3831700000001</v>
      </c>
      <c r="G445" s="18">
        <f t="shared" ref="G445:G447" si="92">E445-F445</f>
        <v>0</v>
      </c>
      <c r="H445" s="18">
        <f t="shared" ref="H445:H447" si="93">D445-F445</f>
        <v>20327.148799999999</v>
      </c>
      <c r="I445" s="18">
        <f t="shared" ref="I445:I447" si="94">F445/D445*100</f>
        <v>24.272610263747783</v>
      </c>
    </row>
    <row r="446" spans="1:9" s="88" customFormat="1" ht="92.25" customHeight="1">
      <c r="A446" s="67" t="s">
        <v>922</v>
      </c>
      <c r="B446" s="105">
        <v>441</v>
      </c>
      <c r="C446" s="59" t="s">
        <v>705</v>
      </c>
      <c r="D446" s="72">
        <v>5173.7469700000001</v>
      </c>
      <c r="E446" s="72">
        <v>0</v>
      </c>
      <c r="F446" s="72">
        <v>0</v>
      </c>
      <c r="G446" s="22">
        <f t="shared" si="92"/>
        <v>0</v>
      </c>
      <c r="H446" s="22">
        <f t="shared" si="93"/>
        <v>5173.7469700000001</v>
      </c>
      <c r="I446" s="22">
        <f t="shared" si="94"/>
        <v>0</v>
      </c>
    </row>
    <row r="447" spans="1:9" s="88" customFormat="1" ht="108.75" customHeight="1">
      <c r="A447" s="70" t="s">
        <v>923</v>
      </c>
      <c r="B447" s="105">
        <v>441</v>
      </c>
      <c r="C447" s="59" t="s">
        <v>706</v>
      </c>
      <c r="D447" s="72">
        <v>21668.785</v>
      </c>
      <c r="E447" s="72">
        <v>6515.3831700000001</v>
      </c>
      <c r="F447" s="72">
        <v>6515.3831700000001</v>
      </c>
      <c r="G447" s="22">
        <f t="shared" si="92"/>
        <v>0</v>
      </c>
      <c r="H447" s="22">
        <f t="shared" si="93"/>
        <v>15153.401829999999</v>
      </c>
      <c r="I447" s="22">
        <f t="shared" si="94"/>
        <v>30.068059515104334</v>
      </c>
    </row>
    <row r="448" spans="1:9" ht="57.75" customHeight="1">
      <c r="A448" s="15" t="s">
        <v>707</v>
      </c>
      <c r="B448" s="16"/>
      <c r="C448" s="16" t="s">
        <v>210</v>
      </c>
      <c r="D448" s="18">
        <f>SUM(D449)</f>
        <v>500</v>
      </c>
      <c r="E448" s="18">
        <f t="shared" ref="E448:F450" si="95">SUM(E449)</f>
        <v>0</v>
      </c>
      <c r="F448" s="18">
        <f t="shared" si="95"/>
        <v>0</v>
      </c>
      <c r="G448" s="18">
        <f t="shared" ref="G448" si="96">E448-F448</f>
        <v>0</v>
      </c>
      <c r="H448" s="18">
        <f t="shared" ref="H448:H449" si="97">D448-F448</f>
        <v>500</v>
      </c>
      <c r="I448" s="18">
        <f t="shared" ref="I448:I449" si="98">F448/D448*100</f>
        <v>0</v>
      </c>
    </row>
    <row r="449" spans="1:9" ht="58.5" customHeight="1">
      <c r="A449" s="67" t="s">
        <v>60</v>
      </c>
      <c r="B449" s="105">
        <v>441</v>
      </c>
      <c r="C449" s="68" t="s">
        <v>211</v>
      </c>
      <c r="D449" s="72">
        <v>500</v>
      </c>
      <c r="E449" s="129">
        <v>0</v>
      </c>
      <c r="F449" s="129">
        <v>0</v>
      </c>
      <c r="G449" s="22">
        <f>SUM(G470:G470)</f>
        <v>0</v>
      </c>
      <c r="H449" s="22">
        <f t="shared" si="97"/>
        <v>500</v>
      </c>
      <c r="I449" s="22">
        <f t="shared" si="98"/>
        <v>0</v>
      </c>
    </row>
    <row r="450" spans="1:9" ht="58.5" customHeight="1">
      <c r="A450" s="133" t="s">
        <v>708</v>
      </c>
      <c r="B450" s="74"/>
      <c r="C450" s="74" t="s">
        <v>709</v>
      </c>
      <c r="D450" s="130">
        <f>SUM(D451)</f>
        <v>214.21199999999999</v>
      </c>
      <c r="E450" s="130">
        <f t="shared" si="95"/>
        <v>0</v>
      </c>
      <c r="F450" s="130">
        <f t="shared" si="95"/>
        <v>0</v>
      </c>
      <c r="G450" s="18">
        <f t="shared" ref="G450" si="99">E450-F450</f>
        <v>0</v>
      </c>
      <c r="H450" s="18">
        <f t="shared" ref="H450" si="100">D450-F450</f>
        <v>214.21199999999999</v>
      </c>
      <c r="I450" s="18">
        <f t="shared" ref="I450" si="101">F450/D450*100</f>
        <v>0</v>
      </c>
    </row>
    <row r="451" spans="1:9" ht="43.5" customHeight="1">
      <c r="A451" s="182" t="s">
        <v>710</v>
      </c>
      <c r="B451" s="105">
        <v>441</v>
      </c>
      <c r="C451" s="68" t="s">
        <v>711</v>
      </c>
      <c r="D451" s="72">
        <v>214.21199999999999</v>
      </c>
      <c r="E451" s="72">
        <v>0</v>
      </c>
      <c r="F451" s="72">
        <v>0</v>
      </c>
      <c r="G451" s="22">
        <f t="shared" ref="G451:G469" si="102">E451-F451</f>
        <v>0</v>
      </c>
      <c r="H451" s="22">
        <f t="shared" ref="H451:H469" si="103">D451-F451</f>
        <v>214.21199999999999</v>
      </c>
      <c r="I451" s="22">
        <f t="shared" ref="I451:I469" si="104">F451/D451*100</f>
        <v>0</v>
      </c>
    </row>
    <row r="452" spans="1:9" ht="58.5" customHeight="1">
      <c r="A452" s="155" t="s">
        <v>712</v>
      </c>
      <c r="B452" s="159"/>
      <c r="C452" s="156" t="s">
        <v>713</v>
      </c>
      <c r="D452" s="130">
        <f>SUM(D453:D469)</f>
        <v>6523.6774700000014</v>
      </c>
      <c r="E452" s="130">
        <f>SUM(E453:E469)</f>
        <v>0</v>
      </c>
      <c r="F452" s="130">
        <f>SUM(F453:F469)</f>
        <v>0</v>
      </c>
      <c r="G452" s="18">
        <f t="shared" si="102"/>
        <v>0</v>
      </c>
      <c r="H452" s="18">
        <f t="shared" si="103"/>
        <v>6523.6774700000014</v>
      </c>
      <c r="I452" s="18">
        <f t="shared" si="104"/>
        <v>0</v>
      </c>
    </row>
    <row r="453" spans="1:9" ht="121.5" customHeight="1">
      <c r="A453" s="70" t="s">
        <v>924</v>
      </c>
      <c r="B453" s="105">
        <v>441</v>
      </c>
      <c r="C453" s="59" t="s">
        <v>714</v>
      </c>
      <c r="D453" s="72">
        <v>671.61500000000001</v>
      </c>
      <c r="E453" s="72">
        <v>0</v>
      </c>
      <c r="F453" s="72">
        <v>0</v>
      </c>
      <c r="G453" s="22">
        <f t="shared" si="102"/>
        <v>0</v>
      </c>
      <c r="H453" s="22">
        <f t="shared" si="103"/>
        <v>671.61500000000001</v>
      </c>
      <c r="I453" s="22">
        <f t="shared" si="104"/>
        <v>0</v>
      </c>
    </row>
    <row r="454" spans="1:9" ht="132" customHeight="1">
      <c r="A454" s="70" t="s">
        <v>925</v>
      </c>
      <c r="B454" s="105">
        <v>441</v>
      </c>
      <c r="C454" s="59" t="s">
        <v>715</v>
      </c>
      <c r="D454" s="72">
        <v>598.19200000000001</v>
      </c>
      <c r="E454" s="72">
        <v>0</v>
      </c>
      <c r="F454" s="72">
        <v>0</v>
      </c>
      <c r="G454" s="22">
        <f t="shared" si="102"/>
        <v>0</v>
      </c>
      <c r="H454" s="22">
        <f t="shared" si="103"/>
        <v>598.19200000000001</v>
      </c>
      <c r="I454" s="22">
        <f t="shared" si="104"/>
        <v>0</v>
      </c>
    </row>
    <row r="455" spans="1:9" ht="121.5" customHeight="1">
      <c r="A455" s="70" t="s">
        <v>926</v>
      </c>
      <c r="B455" s="105">
        <v>441</v>
      </c>
      <c r="C455" s="59" t="s">
        <v>716</v>
      </c>
      <c r="D455" s="72">
        <v>699.98099999999999</v>
      </c>
      <c r="E455" s="72">
        <v>0</v>
      </c>
      <c r="F455" s="72">
        <v>0</v>
      </c>
      <c r="G455" s="22">
        <f t="shared" si="102"/>
        <v>0</v>
      </c>
      <c r="H455" s="22">
        <f t="shared" si="103"/>
        <v>699.98099999999999</v>
      </c>
      <c r="I455" s="22">
        <f t="shared" si="104"/>
        <v>0</v>
      </c>
    </row>
    <row r="456" spans="1:9" ht="121.5" customHeight="1">
      <c r="A456" s="70" t="s">
        <v>927</v>
      </c>
      <c r="B456" s="105">
        <v>441</v>
      </c>
      <c r="C456" s="59" t="s">
        <v>941</v>
      </c>
      <c r="D456" s="72">
        <v>408.084</v>
      </c>
      <c r="E456" s="72">
        <v>0</v>
      </c>
      <c r="F456" s="72">
        <v>0</v>
      </c>
      <c r="G456" s="22">
        <f t="shared" si="102"/>
        <v>0</v>
      </c>
      <c r="H456" s="22">
        <f t="shared" si="103"/>
        <v>408.084</v>
      </c>
      <c r="I456" s="22">
        <f t="shared" si="104"/>
        <v>0</v>
      </c>
    </row>
    <row r="457" spans="1:9" ht="121.5" customHeight="1">
      <c r="A457" s="70" t="s">
        <v>928</v>
      </c>
      <c r="B457" s="105">
        <v>441</v>
      </c>
      <c r="C457" s="59" t="s">
        <v>942</v>
      </c>
      <c r="D457" s="72">
        <v>272</v>
      </c>
      <c r="E457" s="72">
        <v>0</v>
      </c>
      <c r="F457" s="72">
        <v>0</v>
      </c>
      <c r="G457" s="22">
        <f t="shared" si="102"/>
        <v>0</v>
      </c>
      <c r="H457" s="22">
        <f t="shared" si="103"/>
        <v>272</v>
      </c>
      <c r="I457" s="22">
        <f t="shared" si="104"/>
        <v>0</v>
      </c>
    </row>
    <row r="458" spans="1:9" ht="121.5" customHeight="1">
      <c r="A458" s="70" t="s">
        <v>929</v>
      </c>
      <c r="B458" s="105">
        <v>441</v>
      </c>
      <c r="C458" s="59" t="s">
        <v>943</v>
      </c>
      <c r="D458" s="72">
        <v>1840.2619999999999</v>
      </c>
      <c r="E458" s="72">
        <v>0</v>
      </c>
      <c r="F458" s="72">
        <v>0</v>
      </c>
      <c r="G458" s="22">
        <f t="shared" si="102"/>
        <v>0</v>
      </c>
      <c r="H458" s="22">
        <f t="shared" si="103"/>
        <v>1840.2619999999999</v>
      </c>
      <c r="I458" s="22">
        <f t="shared" si="104"/>
        <v>0</v>
      </c>
    </row>
    <row r="459" spans="1:9" ht="121.5" customHeight="1">
      <c r="A459" s="70" t="s">
        <v>930</v>
      </c>
      <c r="B459" s="105">
        <v>441</v>
      </c>
      <c r="C459" s="59" t="s">
        <v>944</v>
      </c>
      <c r="D459" s="72">
        <v>431.65</v>
      </c>
      <c r="E459" s="72">
        <v>0</v>
      </c>
      <c r="F459" s="72">
        <v>0</v>
      </c>
      <c r="G459" s="22">
        <f t="shared" si="102"/>
        <v>0</v>
      </c>
      <c r="H459" s="22">
        <f t="shared" si="103"/>
        <v>431.65</v>
      </c>
      <c r="I459" s="22">
        <f t="shared" si="104"/>
        <v>0</v>
      </c>
    </row>
    <row r="460" spans="1:9" ht="119.25" customHeight="1">
      <c r="A460" s="70" t="s">
        <v>931</v>
      </c>
      <c r="B460" s="105">
        <v>441</v>
      </c>
      <c r="C460" s="59" t="s">
        <v>945</v>
      </c>
      <c r="D460" s="72">
        <v>175.05712</v>
      </c>
      <c r="E460" s="72">
        <v>0</v>
      </c>
      <c r="F460" s="72">
        <v>0</v>
      </c>
      <c r="G460" s="22">
        <f t="shared" si="102"/>
        <v>0</v>
      </c>
      <c r="H460" s="22">
        <f t="shared" si="103"/>
        <v>175.05712</v>
      </c>
      <c r="I460" s="22">
        <f t="shared" si="104"/>
        <v>0</v>
      </c>
    </row>
    <row r="461" spans="1:9" ht="108.75" customHeight="1">
      <c r="A461" s="70" t="s">
        <v>932</v>
      </c>
      <c r="B461" s="105">
        <v>441</v>
      </c>
      <c r="C461" s="59" t="s">
        <v>946</v>
      </c>
      <c r="D461" s="72">
        <v>98.435479999999998</v>
      </c>
      <c r="E461" s="72">
        <v>0</v>
      </c>
      <c r="F461" s="72">
        <v>0</v>
      </c>
      <c r="G461" s="22">
        <f t="shared" si="102"/>
        <v>0</v>
      </c>
      <c r="H461" s="22">
        <f t="shared" si="103"/>
        <v>98.435479999999998</v>
      </c>
      <c r="I461" s="22">
        <f t="shared" si="104"/>
        <v>0</v>
      </c>
    </row>
    <row r="462" spans="1:9" ht="119.25" customHeight="1">
      <c r="A462" s="70" t="s">
        <v>933</v>
      </c>
      <c r="B462" s="105">
        <v>441</v>
      </c>
      <c r="C462" s="59" t="s">
        <v>947</v>
      </c>
      <c r="D462" s="72">
        <v>183</v>
      </c>
      <c r="E462" s="72">
        <v>0</v>
      </c>
      <c r="F462" s="72">
        <v>0</v>
      </c>
      <c r="G462" s="22">
        <f t="shared" si="102"/>
        <v>0</v>
      </c>
      <c r="H462" s="22">
        <f t="shared" si="103"/>
        <v>183</v>
      </c>
      <c r="I462" s="22">
        <f t="shared" si="104"/>
        <v>0</v>
      </c>
    </row>
    <row r="463" spans="1:9" ht="33.75" customHeight="1">
      <c r="A463" s="67" t="s">
        <v>934</v>
      </c>
      <c r="B463" s="105">
        <v>441</v>
      </c>
      <c r="C463" s="59" t="s">
        <v>948</v>
      </c>
      <c r="D463" s="72">
        <v>246.95178999999999</v>
      </c>
      <c r="E463" s="72">
        <v>0</v>
      </c>
      <c r="F463" s="72">
        <v>0</v>
      </c>
      <c r="G463" s="22">
        <f t="shared" si="102"/>
        <v>0</v>
      </c>
      <c r="H463" s="22">
        <f t="shared" si="103"/>
        <v>246.95178999999999</v>
      </c>
      <c r="I463" s="22">
        <f t="shared" si="104"/>
        <v>0</v>
      </c>
    </row>
    <row r="464" spans="1:9" ht="119.25" customHeight="1">
      <c r="A464" s="70" t="s">
        <v>935</v>
      </c>
      <c r="B464" s="105">
        <v>441</v>
      </c>
      <c r="C464" s="59" t="s">
        <v>717</v>
      </c>
      <c r="D464" s="72">
        <v>137.56057999999999</v>
      </c>
      <c r="E464" s="72">
        <v>0</v>
      </c>
      <c r="F464" s="72">
        <v>0</v>
      </c>
      <c r="G464" s="22">
        <f t="shared" si="102"/>
        <v>0</v>
      </c>
      <c r="H464" s="22">
        <f t="shared" si="103"/>
        <v>137.56057999999999</v>
      </c>
      <c r="I464" s="22">
        <f t="shared" si="104"/>
        <v>0</v>
      </c>
    </row>
    <row r="465" spans="1:9" ht="119.25" customHeight="1">
      <c r="A465" s="70" t="s">
        <v>936</v>
      </c>
      <c r="B465" s="105">
        <v>441</v>
      </c>
      <c r="C465" s="59" t="s">
        <v>718</v>
      </c>
      <c r="D465" s="72">
        <v>105.56399999999999</v>
      </c>
      <c r="E465" s="72">
        <v>0</v>
      </c>
      <c r="F465" s="72">
        <v>0</v>
      </c>
      <c r="G465" s="22">
        <f t="shared" si="102"/>
        <v>0</v>
      </c>
      <c r="H465" s="22">
        <f t="shared" si="103"/>
        <v>105.56399999999999</v>
      </c>
      <c r="I465" s="22">
        <f t="shared" si="104"/>
        <v>0</v>
      </c>
    </row>
    <row r="466" spans="1:9" ht="114" customHeight="1">
      <c r="A466" s="70" t="s">
        <v>937</v>
      </c>
      <c r="B466" s="105">
        <v>441</v>
      </c>
      <c r="C466" s="59" t="s">
        <v>719</v>
      </c>
      <c r="D466" s="72">
        <v>184.78146000000001</v>
      </c>
      <c r="E466" s="72">
        <v>0</v>
      </c>
      <c r="F466" s="72">
        <v>0</v>
      </c>
      <c r="G466" s="22">
        <f t="shared" si="102"/>
        <v>0</v>
      </c>
      <c r="H466" s="22">
        <f t="shared" si="103"/>
        <v>184.78146000000001</v>
      </c>
      <c r="I466" s="22">
        <f t="shared" si="104"/>
        <v>0</v>
      </c>
    </row>
    <row r="467" spans="1:9" ht="126" customHeight="1">
      <c r="A467" s="70" t="s">
        <v>938</v>
      </c>
      <c r="B467" s="105">
        <v>441</v>
      </c>
      <c r="C467" s="59" t="s">
        <v>949</v>
      </c>
      <c r="D467" s="72">
        <v>72.016149999999996</v>
      </c>
      <c r="E467" s="72">
        <v>0</v>
      </c>
      <c r="F467" s="72">
        <v>0</v>
      </c>
      <c r="G467" s="22">
        <f t="shared" si="102"/>
        <v>0</v>
      </c>
      <c r="H467" s="22">
        <f t="shared" si="103"/>
        <v>72.016149999999996</v>
      </c>
      <c r="I467" s="22">
        <f t="shared" si="104"/>
        <v>0</v>
      </c>
    </row>
    <row r="468" spans="1:9" ht="126" customHeight="1">
      <c r="A468" s="70" t="s">
        <v>939</v>
      </c>
      <c r="B468" s="105">
        <v>441</v>
      </c>
      <c r="C468" s="59" t="s">
        <v>950</v>
      </c>
      <c r="D468" s="72">
        <v>48</v>
      </c>
      <c r="E468" s="72">
        <v>0</v>
      </c>
      <c r="F468" s="72">
        <v>0</v>
      </c>
      <c r="G468" s="22">
        <f t="shared" si="102"/>
        <v>0</v>
      </c>
      <c r="H468" s="22">
        <f t="shared" si="103"/>
        <v>48</v>
      </c>
      <c r="I468" s="22">
        <f t="shared" si="104"/>
        <v>0</v>
      </c>
    </row>
    <row r="469" spans="1:9" ht="126" customHeight="1">
      <c r="A469" s="70" t="s">
        <v>940</v>
      </c>
      <c r="B469" s="105">
        <v>441</v>
      </c>
      <c r="C469" s="59" t="s">
        <v>951</v>
      </c>
      <c r="D469" s="72">
        <v>350.52688999999998</v>
      </c>
      <c r="E469" s="72">
        <v>0</v>
      </c>
      <c r="F469" s="72">
        <v>0</v>
      </c>
      <c r="G469" s="22">
        <f t="shared" si="102"/>
        <v>0</v>
      </c>
      <c r="H469" s="22">
        <f t="shared" si="103"/>
        <v>350.52688999999998</v>
      </c>
      <c r="I469" s="22">
        <f t="shared" si="104"/>
        <v>0</v>
      </c>
    </row>
    <row r="470" spans="1:9" s="87" customFormat="1" ht="40.5" customHeight="1">
      <c r="A470" s="208" t="s">
        <v>57</v>
      </c>
      <c r="B470" s="209"/>
      <c r="C470" s="209"/>
      <c r="D470" s="209"/>
      <c r="E470" s="209"/>
      <c r="F470" s="209"/>
      <c r="G470" s="209"/>
      <c r="H470" s="209"/>
      <c r="I470" s="209"/>
    </row>
    <row r="471" spans="1:9" s="87" customFormat="1" ht="18.75" customHeight="1">
      <c r="A471" s="209"/>
      <c r="B471" s="209"/>
      <c r="C471" s="209"/>
      <c r="D471" s="209"/>
      <c r="E471" s="209"/>
      <c r="F471" s="209"/>
      <c r="G471" s="209"/>
      <c r="H471" s="209"/>
      <c r="I471" s="209"/>
    </row>
    <row r="472" spans="1:9" s="86" customFormat="1" ht="25.5" customHeight="1">
      <c r="A472" s="45" t="s">
        <v>1</v>
      </c>
      <c r="B472" s="27"/>
      <c r="C472" s="124" t="s">
        <v>212</v>
      </c>
      <c r="D472" s="123">
        <f>D474+D478+D480+D489+D512+D519</f>
        <v>278924.64110999997</v>
      </c>
      <c r="E472" s="123">
        <f>E474+E478+E480+E489+E512+E519</f>
        <v>82679.180110000001</v>
      </c>
      <c r="F472" s="123">
        <f>F474+F478+F480+F489+F512+F519</f>
        <v>82679.180110000001</v>
      </c>
      <c r="G472" s="123">
        <f>E472-F472</f>
        <v>0</v>
      </c>
      <c r="H472" s="118">
        <f t="shared" ref="H472:H520" si="105">D472-F472</f>
        <v>196245.46099999995</v>
      </c>
      <c r="I472" s="118">
        <f t="shared" ref="I472:I520" si="106">F472/D472*100</f>
        <v>29.642121176878621</v>
      </c>
    </row>
    <row r="473" spans="1:9" ht="32.25" customHeight="1">
      <c r="A473" s="42" t="s">
        <v>5</v>
      </c>
      <c r="B473" s="29"/>
      <c r="C473" s="46"/>
      <c r="D473" s="47"/>
      <c r="E473" s="47"/>
      <c r="F473" s="112"/>
      <c r="G473" s="47"/>
      <c r="H473" s="47"/>
      <c r="I473" s="47"/>
    </row>
    <row r="474" spans="1:9" ht="45.75" customHeight="1">
      <c r="A474" s="155" t="s">
        <v>415</v>
      </c>
      <c r="B474" s="160"/>
      <c r="C474" s="156" t="s">
        <v>417</v>
      </c>
      <c r="D474" s="18">
        <f>SUM(D475:D477)</f>
        <v>64212.946020000003</v>
      </c>
      <c r="E474" s="18">
        <f>SUM(E475:E477)</f>
        <v>0</v>
      </c>
      <c r="F474" s="18">
        <f>SUM(F475:F477)</f>
        <v>0</v>
      </c>
      <c r="G474" s="18">
        <f t="shared" ref="G474:G477" si="107">E474-F474</f>
        <v>0</v>
      </c>
      <c r="H474" s="18">
        <f t="shared" ref="H474:H477" si="108">D474-F474</f>
        <v>64212.946020000003</v>
      </c>
      <c r="I474" s="18">
        <f t="shared" si="106"/>
        <v>0</v>
      </c>
    </row>
    <row r="475" spans="1:9" ht="48" customHeight="1">
      <c r="A475" s="67" t="s">
        <v>720</v>
      </c>
      <c r="B475" s="75">
        <v>441</v>
      </c>
      <c r="C475" s="59" t="s">
        <v>721</v>
      </c>
      <c r="D475" s="72">
        <v>64042.35</v>
      </c>
      <c r="E475" s="72">
        <v>0</v>
      </c>
      <c r="F475" s="72">
        <v>0</v>
      </c>
      <c r="G475" s="22">
        <f t="shared" si="107"/>
        <v>0</v>
      </c>
      <c r="H475" s="22">
        <f t="shared" si="108"/>
        <v>64042.35</v>
      </c>
      <c r="I475" s="22">
        <f>F475/D475*100</f>
        <v>0</v>
      </c>
    </row>
    <row r="476" spans="1:9" ht="48" customHeight="1">
      <c r="A476" s="70" t="s">
        <v>952</v>
      </c>
      <c r="B476" s="75">
        <v>441</v>
      </c>
      <c r="C476" s="59" t="s">
        <v>953</v>
      </c>
      <c r="D476" s="72">
        <v>79.926159999999996</v>
      </c>
      <c r="E476" s="72">
        <v>0</v>
      </c>
      <c r="F476" s="72">
        <v>0</v>
      </c>
      <c r="G476" s="22">
        <f t="shared" si="107"/>
        <v>0</v>
      </c>
      <c r="H476" s="22">
        <f t="shared" si="108"/>
        <v>79.926159999999996</v>
      </c>
      <c r="I476" s="22">
        <f>F476/D476*100</f>
        <v>0</v>
      </c>
    </row>
    <row r="477" spans="1:9" ht="74.25" customHeight="1">
      <c r="A477" s="67" t="s">
        <v>352</v>
      </c>
      <c r="B477" s="75">
        <v>441</v>
      </c>
      <c r="C477" s="59" t="s">
        <v>416</v>
      </c>
      <c r="D477" s="72">
        <v>90.66986</v>
      </c>
      <c r="E477" s="72">
        <v>0</v>
      </c>
      <c r="F477" s="72">
        <v>0</v>
      </c>
      <c r="G477" s="22">
        <f t="shared" si="107"/>
        <v>0</v>
      </c>
      <c r="H477" s="22">
        <f t="shared" si="108"/>
        <v>90.66986</v>
      </c>
      <c r="I477" s="22">
        <f t="shared" si="106"/>
        <v>0</v>
      </c>
    </row>
    <row r="478" spans="1:9" ht="59.25" customHeight="1">
      <c r="A478" s="162" t="s">
        <v>418</v>
      </c>
      <c r="B478" s="183"/>
      <c r="C478" s="184" t="s">
        <v>419</v>
      </c>
      <c r="D478" s="185">
        <f>D479</f>
        <v>4869.9287999999997</v>
      </c>
      <c r="E478" s="185">
        <f>E479</f>
        <v>4869.9287999999997</v>
      </c>
      <c r="F478" s="195">
        <f>F479</f>
        <v>4869.9287999999997</v>
      </c>
      <c r="G478" s="18">
        <f t="shared" ref="G478:G479" si="109">E478-F478</f>
        <v>0</v>
      </c>
      <c r="H478" s="18">
        <f t="shared" ref="H478:H479" si="110">D478-F478</f>
        <v>0</v>
      </c>
      <c r="I478" s="163">
        <f t="shared" ref="I478:I479" si="111">F478/D478*100</f>
        <v>100</v>
      </c>
    </row>
    <row r="479" spans="1:9" ht="106.5" customHeight="1">
      <c r="A479" s="70" t="s">
        <v>420</v>
      </c>
      <c r="B479" s="161" t="s">
        <v>17</v>
      </c>
      <c r="C479" s="59" t="s">
        <v>421</v>
      </c>
      <c r="D479" s="72">
        <v>4869.9287999999997</v>
      </c>
      <c r="E479" s="72">
        <v>4869.9287999999997</v>
      </c>
      <c r="F479" s="72">
        <v>4869.9287999999997</v>
      </c>
      <c r="G479" s="22">
        <f t="shared" si="109"/>
        <v>0</v>
      </c>
      <c r="H479" s="22">
        <f t="shared" si="110"/>
        <v>0</v>
      </c>
      <c r="I479" s="22">
        <f t="shared" si="111"/>
        <v>100</v>
      </c>
    </row>
    <row r="480" spans="1:9" s="88" customFormat="1" ht="54" customHeight="1">
      <c r="A480" s="15" t="s">
        <v>31</v>
      </c>
      <c r="B480" s="16"/>
      <c r="C480" s="16" t="s">
        <v>213</v>
      </c>
      <c r="D480" s="18">
        <f>SUM(D481:D488)</f>
        <v>112581.98182</v>
      </c>
      <c r="E480" s="18">
        <f>SUM(E481:E488)</f>
        <v>58294.999389999997</v>
      </c>
      <c r="F480" s="18">
        <f>SUM(F481:F488)</f>
        <v>58294.999389999997</v>
      </c>
      <c r="G480" s="18">
        <f t="shared" ref="G480:G520" si="112">E480-F480</f>
        <v>0</v>
      </c>
      <c r="H480" s="18">
        <f t="shared" si="105"/>
        <v>54286.982430000004</v>
      </c>
      <c r="I480" s="18">
        <f t="shared" si="106"/>
        <v>51.780043704688083</v>
      </c>
    </row>
    <row r="481" spans="1:9" s="88" customFormat="1" ht="38.25" customHeight="1">
      <c r="A481" s="67" t="s">
        <v>575</v>
      </c>
      <c r="B481" s="75">
        <v>441</v>
      </c>
      <c r="C481" s="59" t="s">
        <v>461</v>
      </c>
      <c r="D481" s="72">
        <v>5968.0667000000003</v>
      </c>
      <c r="E481" s="72">
        <v>5968.0667000000003</v>
      </c>
      <c r="F481" s="72">
        <v>5968.0667000000003</v>
      </c>
      <c r="G481" s="22">
        <f t="shared" si="112"/>
        <v>0</v>
      </c>
      <c r="H481" s="22">
        <f t="shared" si="105"/>
        <v>0</v>
      </c>
      <c r="I481" s="22">
        <f t="shared" si="106"/>
        <v>100</v>
      </c>
    </row>
    <row r="482" spans="1:9" s="88" customFormat="1" ht="78" customHeight="1">
      <c r="A482" s="70" t="s">
        <v>722</v>
      </c>
      <c r="B482" s="75">
        <v>441</v>
      </c>
      <c r="C482" s="59" t="s">
        <v>727</v>
      </c>
      <c r="D482" s="72">
        <v>2887.1020100000001</v>
      </c>
      <c r="E482" s="72">
        <v>1613.0904599999999</v>
      </c>
      <c r="F482" s="72">
        <v>1613.0904599999999</v>
      </c>
      <c r="G482" s="22">
        <f t="shared" si="112"/>
        <v>0</v>
      </c>
      <c r="H482" s="22">
        <f t="shared" si="105"/>
        <v>1274.0115500000002</v>
      </c>
      <c r="I482" s="22">
        <f t="shared" si="106"/>
        <v>55.872305668894597</v>
      </c>
    </row>
    <row r="483" spans="1:9" s="88" customFormat="1" ht="45.75" customHeight="1">
      <c r="A483" s="67" t="s">
        <v>723</v>
      </c>
      <c r="B483" s="75">
        <v>441</v>
      </c>
      <c r="C483" s="59" t="s">
        <v>462</v>
      </c>
      <c r="D483" s="72">
        <v>34455.650370000003</v>
      </c>
      <c r="E483" s="72">
        <v>23851.753199999999</v>
      </c>
      <c r="F483" s="72">
        <v>23851.753199999999</v>
      </c>
      <c r="G483" s="22">
        <f t="shared" si="112"/>
        <v>0</v>
      </c>
      <c r="H483" s="22">
        <f t="shared" si="105"/>
        <v>10603.897170000004</v>
      </c>
      <c r="I483" s="22">
        <f t="shared" si="106"/>
        <v>69.224504381340452</v>
      </c>
    </row>
    <row r="484" spans="1:9" s="88" customFormat="1" ht="83.25" customHeight="1">
      <c r="A484" s="70" t="s">
        <v>724</v>
      </c>
      <c r="B484" s="75">
        <v>441</v>
      </c>
      <c r="C484" s="59" t="s">
        <v>728</v>
      </c>
      <c r="D484" s="72">
        <v>1930.9155900000001</v>
      </c>
      <c r="E484" s="72">
        <v>0</v>
      </c>
      <c r="F484" s="72">
        <v>0</v>
      </c>
      <c r="G484" s="22">
        <f t="shared" si="112"/>
        <v>0</v>
      </c>
      <c r="H484" s="22">
        <f t="shared" si="105"/>
        <v>1930.9155900000001</v>
      </c>
      <c r="I484" s="22">
        <f t="shared" si="106"/>
        <v>0</v>
      </c>
    </row>
    <row r="485" spans="1:9" s="88" customFormat="1" ht="52.5" customHeight="1">
      <c r="A485" s="67" t="s">
        <v>725</v>
      </c>
      <c r="B485" s="75">
        <v>441</v>
      </c>
      <c r="C485" s="59" t="s">
        <v>729</v>
      </c>
      <c r="D485" s="72">
        <v>580</v>
      </c>
      <c r="E485" s="72">
        <v>580</v>
      </c>
      <c r="F485" s="72">
        <v>580</v>
      </c>
      <c r="G485" s="22">
        <f t="shared" si="112"/>
        <v>0</v>
      </c>
      <c r="H485" s="22">
        <f t="shared" si="105"/>
        <v>0</v>
      </c>
      <c r="I485" s="22">
        <f t="shared" si="106"/>
        <v>100</v>
      </c>
    </row>
    <row r="486" spans="1:9" s="88" customFormat="1" ht="39.75" customHeight="1">
      <c r="A486" s="67" t="s">
        <v>576</v>
      </c>
      <c r="B486" s="75">
        <v>441</v>
      </c>
      <c r="C486" s="59" t="s">
        <v>577</v>
      </c>
      <c r="D486" s="72">
        <v>58608.718840000001</v>
      </c>
      <c r="E486" s="72">
        <v>23010.977449999998</v>
      </c>
      <c r="F486" s="72">
        <v>23010.977449999998</v>
      </c>
      <c r="G486" s="22">
        <f t="shared" si="112"/>
        <v>0</v>
      </c>
      <c r="H486" s="22">
        <f t="shared" si="105"/>
        <v>35597.741390000003</v>
      </c>
      <c r="I486" s="22">
        <f t="shared" si="106"/>
        <v>39.262037979057787</v>
      </c>
    </row>
    <row r="487" spans="1:9" s="88" customFormat="1" ht="82.5" customHeight="1">
      <c r="A487" s="67" t="s">
        <v>726</v>
      </c>
      <c r="B487" s="75">
        <v>441</v>
      </c>
      <c r="C487" s="59" t="s">
        <v>730</v>
      </c>
      <c r="D487" s="72">
        <v>4737.8521899999996</v>
      </c>
      <c r="E487" s="72">
        <v>0</v>
      </c>
      <c r="F487" s="72">
        <v>0</v>
      </c>
      <c r="G487" s="22">
        <f t="shared" si="112"/>
        <v>0</v>
      </c>
      <c r="H487" s="22">
        <f t="shared" si="105"/>
        <v>4737.8521899999996</v>
      </c>
      <c r="I487" s="22">
        <f t="shared" si="106"/>
        <v>0</v>
      </c>
    </row>
    <row r="488" spans="1:9" s="88" customFormat="1" ht="78" customHeight="1">
      <c r="A488" s="67" t="s">
        <v>352</v>
      </c>
      <c r="B488" s="75">
        <v>441</v>
      </c>
      <c r="C488" s="59" t="s">
        <v>361</v>
      </c>
      <c r="D488" s="72">
        <v>3413.6761200000001</v>
      </c>
      <c r="E488" s="72">
        <v>3271.1115799999998</v>
      </c>
      <c r="F488" s="72">
        <v>3271.1115799999998</v>
      </c>
      <c r="G488" s="22">
        <f t="shared" si="112"/>
        <v>0</v>
      </c>
      <c r="H488" s="22">
        <f t="shared" si="105"/>
        <v>142.56454000000031</v>
      </c>
      <c r="I488" s="22">
        <f t="shared" si="106"/>
        <v>95.823723897977757</v>
      </c>
    </row>
    <row r="489" spans="1:9" s="95" customFormat="1" ht="66.75" customHeight="1">
      <c r="A489" s="15" t="s">
        <v>41</v>
      </c>
      <c r="B489" s="16"/>
      <c r="C489" s="16" t="s">
        <v>214</v>
      </c>
      <c r="D489" s="18">
        <f>SUM(D490:D511)</f>
        <v>56427.082899999994</v>
      </c>
      <c r="E489" s="18">
        <f>SUM(E490:E511)</f>
        <v>4875.6219299999993</v>
      </c>
      <c r="F489" s="18">
        <f>SUM(F490:F511)</f>
        <v>4875.6219299999993</v>
      </c>
      <c r="G489" s="18">
        <f t="shared" si="112"/>
        <v>0</v>
      </c>
      <c r="H489" s="18">
        <f t="shared" si="105"/>
        <v>51551.460969999993</v>
      </c>
      <c r="I489" s="18">
        <f t="shared" si="106"/>
        <v>8.6405705902617207</v>
      </c>
    </row>
    <row r="490" spans="1:9" ht="47.25" customHeight="1">
      <c r="A490" s="67" t="s">
        <v>731</v>
      </c>
      <c r="B490" s="25" t="s">
        <v>17</v>
      </c>
      <c r="C490" s="59" t="s">
        <v>736</v>
      </c>
      <c r="D490" s="72">
        <v>451.14726000000002</v>
      </c>
      <c r="E490" s="72">
        <v>0</v>
      </c>
      <c r="F490" s="72">
        <v>0</v>
      </c>
      <c r="G490" s="22">
        <f t="shared" si="112"/>
        <v>0</v>
      </c>
      <c r="H490" s="22">
        <f t="shared" si="105"/>
        <v>451.14726000000002</v>
      </c>
      <c r="I490" s="22">
        <f t="shared" si="106"/>
        <v>0</v>
      </c>
    </row>
    <row r="491" spans="1:9" ht="47.25" customHeight="1">
      <c r="A491" s="67" t="s">
        <v>732</v>
      </c>
      <c r="B491" s="25" t="s">
        <v>17</v>
      </c>
      <c r="C491" s="59" t="s">
        <v>737</v>
      </c>
      <c r="D491" s="72">
        <v>1115.74</v>
      </c>
      <c r="E491" s="72">
        <v>1115.7384</v>
      </c>
      <c r="F491" s="72">
        <v>1115.7384</v>
      </c>
      <c r="G491" s="22">
        <f t="shared" si="112"/>
        <v>0</v>
      </c>
      <c r="H491" s="22">
        <f t="shared" si="105"/>
        <v>1.6000000000531145E-3</v>
      </c>
      <c r="I491" s="22">
        <f t="shared" si="106"/>
        <v>99.99985659741516</v>
      </c>
    </row>
    <row r="492" spans="1:9" ht="51" customHeight="1">
      <c r="A492" s="67" t="s">
        <v>954</v>
      </c>
      <c r="B492" s="25" t="s">
        <v>17</v>
      </c>
      <c r="C492" s="59" t="s">
        <v>968</v>
      </c>
      <c r="D492" s="72">
        <v>4900.01</v>
      </c>
      <c r="E492" s="72">
        <v>0</v>
      </c>
      <c r="F492" s="72">
        <v>0</v>
      </c>
      <c r="G492" s="22">
        <f t="shared" si="112"/>
        <v>0</v>
      </c>
      <c r="H492" s="22">
        <f t="shared" si="105"/>
        <v>4900.01</v>
      </c>
      <c r="I492" s="22">
        <f t="shared" si="106"/>
        <v>0</v>
      </c>
    </row>
    <row r="493" spans="1:9" ht="34.5" customHeight="1">
      <c r="A493" s="67" t="s">
        <v>733</v>
      </c>
      <c r="B493" s="25" t="s">
        <v>17</v>
      </c>
      <c r="C493" s="59" t="s">
        <v>738</v>
      </c>
      <c r="D493" s="72">
        <v>5442.2248</v>
      </c>
      <c r="E493" s="72">
        <v>0</v>
      </c>
      <c r="F493" s="72">
        <v>0</v>
      </c>
      <c r="G493" s="22">
        <f t="shared" si="112"/>
        <v>0</v>
      </c>
      <c r="H493" s="22">
        <f t="shared" si="105"/>
        <v>5442.2248</v>
      </c>
      <c r="I493" s="22">
        <f t="shared" si="106"/>
        <v>0</v>
      </c>
    </row>
    <row r="494" spans="1:9" ht="34.5" customHeight="1">
      <c r="A494" s="67" t="s">
        <v>955</v>
      </c>
      <c r="B494" s="25" t="s">
        <v>17</v>
      </c>
      <c r="C494" s="59" t="s">
        <v>969</v>
      </c>
      <c r="D494" s="72">
        <v>4711.3599999999997</v>
      </c>
      <c r="E494" s="72">
        <v>0</v>
      </c>
      <c r="F494" s="72">
        <v>0</v>
      </c>
      <c r="G494" s="22">
        <f t="shared" si="112"/>
        <v>0</v>
      </c>
      <c r="H494" s="22">
        <f t="shared" si="105"/>
        <v>4711.3599999999997</v>
      </c>
      <c r="I494" s="22">
        <f t="shared" si="106"/>
        <v>0</v>
      </c>
    </row>
    <row r="495" spans="1:9" ht="34.5" customHeight="1">
      <c r="A495" s="67" t="s">
        <v>956</v>
      </c>
      <c r="B495" s="25" t="s">
        <v>17</v>
      </c>
      <c r="C495" s="59" t="s">
        <v>970</v>
      </c>
      <c r="D495" s="72">
        <v>4912.8459999999995</v>
      </c>
      <c r="E495" s="72">
        <v>0</v>
      </c>
      <c r="F495" s="72">
        <v>0</v>
      </c>
      <c r="G495" s="22">
        <f t="shared" si="112"/>
        <v>0</v>
      </c>
      <c r="H495" s="22">
        <f t="shared" si="105"/>
        <v>4912.8459999999995</v>
      </c>
      <c r="I495" s="22">
        <f t="shared" si="106"/>
        <v>0</v>
      </c>
    </row>
    <row r="496" spans="1:9" ht="33" customHeight="1">
      <c r="A496" s="67" t="s">
        <v>957</v>
      </c>
      <c r="B496" s="25" t="s">
        <v>17</v>
      </c>
      <c r="C496" s="59" t="s">
        <v>971</v>
      </c>
      <c r="D496" s="72">
        <v>1071.4512</v>
      </c>
      <c r="E496" s="72">
        <v>0</v>
      </c>
      <c r="F496" s="72">
        <v>0</v>
      </c>
      <c r="G496" s="22">
        <f t="shared" si="112"/>
        <v>0</v>
      </c>
      <c r="H496" s="22">
        <f t="shared" si="105"/>
        <v>1071.4512</v>
      </c>
      <c r="I496" s="22">
        <f t="shared" si="106"/>
        <v>0</v>
      </c>
    </row>
    <row r="497" spans="1:9" ht="41.25" customHeight="1">
      <c r="A497" s="67" t="s">
        <v>734</v>
      </c>
      <c r="B497" s="25" t="s">
        <v>17</v>
      </c>
      <c r="C497" s="59" t="s">
        <v>739</v>
      </c>
      <c r="D497" s="72">
        <v>11366.29485</v>
      </c>
      <c r="E497" s="72">
        <v>0</v>
      </c>
      <c r="F497" s="72">
        <v>0</v>
      </c>
      <c r="G497" s="22">
        <f t="shared" si="112"/>
        <v>0</v>
      </c>
      <c r="H497" s="22">
        <f t="shared" si="105"/>
        <v>11366.29485</v>
      </c>
      <c r="I497" s="22">
        <f t="shared" si="106"/>
        <v>0</v>
      </c>
    </row>
    <row r="498" spans="1:9" ht="41.25" customHeight="1">
      <c r="A498" s="67" t="s">
        <v>310</v>
      </c>
      <c r="B498" s="25" t="s">
        <v>17</v>
      </c>
      <c r="C498" s="59" t="s">
        <v>319</v>
      </c>
      <c r="D498" s="72">
        <v>550</v>
      </c>
      <c r="E498" s="72">
        <v>500</v>
      </c>
      <c r="F498" s="72">
        <v>500</v>
      </c>
      <c r="G498" s="22">
        <f t="shared" si="112"/>
        <v>0</v>
      </c>
      <c r="H498" s="22">
        <f t="shared" si="105"/>
        <v>50</v>
      </c>
      <c r="I498" s="22">
        <f t="shared" si="106"/>
        <v>90.909090909090907</v>
      </c>
    </row>
    <row r="499" spans="1:9" ht="56.25" customHeight="1">
      <c r="A499" s="67" t="s">
        <v>311</v>
      </c>
      <c r="B499" s="25" t="s">
        <v>17</v>
      </c>
      <c r="C499" s="59" t="s">
        <v>320</v>
      </c>
      <c r="D499" s="72">
        <v>1000</v>
      </c>
      <c r="E499" s="72">
        <v>494.31511999999998</v>
      </c>
      <c r="F499" s="72">
        <v>494.31511999999998</v>
      </c>
      <c r="G499" s="22">
        <f t="shared" si="112"/>
        <v>0</v>
      </c>
      <c r="H499" s="22">
        <f t="shared" si="105"/>
        <v>505.68488000000002</v>
      </c>
      <c r="I499" s="22">
        <f t="shared" si="106"/>
        <v>49.431511999999998</v>
      </c>
    </row>
    <row r="500" spans="1:9" ht="41.25" customHeight="1">
      <c r="A500" s="67" t="s">
        <v>958</v>
      </c>
      <c r="B500" s="25" t="s">
        <v>17</v>
      </c>
      <c r="C500" s="59" t="s">
        <v>972</v>
      </c>
      <c r="D500" s="72">
        <v>8576.57</v>
      </c>
      <c r="E500" s="72">
        <v>0</v>
      </c>
      <c r="F500" s="72">
        <v>0</v>
      </c>
      <c r="G500" s="22">
        <f t="shared" si="112"/>
        <v>0</v>
      </c>
      <c r="H500" s="22">
        <f t="shared" si="105"/>
        <v>8576.57</v>
      </c>
      <c r="I500" s="22">
        <f t="shared" si="106"/>
        <v>0</v>
      </c>
    </row>
    <row r="501" spans="1:9" ht="67.5" customHeight="1">
      <c r="A501" s="67" t="s">
        <v>735</v>
      </c>
      <c r="B501" s="25" t="s">
        <v>17</v>
      </c>
      <c r="C501" s="59" t="s">
        <v>740</v>
      </c>
      <c r="D501" s="72">
        <v>1281.11365</v>
      </c>
      <c r="E501" s="72">
        <v>0</v>
      </c>
      <c r="F501" s="72">
        <v>0</v>
      </c>
      <c r="G501" s="22">
        <f t="shared" si="112"/>
        <v>0</v>
      </c>
      <c r="H501" s="22">
        <f t="shared" si="105"/>
        <v>1281.11365</v>
      </c>
      <c r="I501" s="22">
        <f t="shared" si="106"/>
        <v>0</v>
      </c>
    </row>
    <row r="502" spans="1:9" ht="41.25" customHeight="1">
      <c r="A502" s="67" t="s">
        <v>959</v>
      </c>
      <c r="B502" s="25" t="s">
        <v>17</v>
      </c>
      <c r="C502" s="59" t="s">
        <v>973</v>
      </c>
      <c r="D502" s="72">
        <v>2960.6538</v>
      </c>
      <c r="E502" s="72">
        <v>0</v>
      </c>
      <c r="F502" s="72">
        <v>0</v>
      </c>
      <c r="G502" s="22">
        <f t="shared" si="112"/>
        <v>0</v>
      </c>
      <c r="H502" s="22">
        <f t="shared" si="105"/>
        <v>2960.6538</v>
      </c>
      <c r="I502" s="22">
        <f t="shared" si="106"/>
        <v>0</v>
      </c>
    </row>
    <row r="503" spans="1:9" ht="41.25" customHeight="1">
      <c r="A503" s="67" t="s">
        <v>960</v>
      </c>
      <c r="B503" s="25" t="s">
        <v>17</v>
      </c>
      <c r="C503" s="59" t="s">
        <v>974</v>
      </c>
      <c r="D503" s="72">
        <v>48.397620000000003</v>
      </c>
      <c r="E503" s="72">
        <v>0</v>
      </c>
      <c r="F503" s="72">
        <v>0</v>
      </c>
      <c r="G503" s="22">
        <f t="shared" si="112"/>
        <v>0</v>
      </c>
      <c r="H503" s="22">
        <f t="shared" si="105"/>
        <v>48.397620000000003</v>
      </c>
      <c r="I503" s="22">
        <f t="shared" si="106"/>
        <v>0</v>
      </c>
    </row>
    <row r="504" spans="1:9" ht="41.25" customHeight="1">
      <c r="A504" s="67" t="s">
        <v>961</v>
      </c>
      <c r="B504" s="25" t="s">
        <v>17</v>
      </c>
      <c r="C504" s="59" t="s">
        <v>975</v>
      </c>
      <c r="D504" s="72">
        <v>245.76829000000001</v>
      </c>
      <c r="E504" s="72">
        <v>0</v>
      </c>
      <c r="F504" s="72">
        <v>0</v>
      </c>
      <c r="G504" s="22">
        <f t="shared" si="112"/>
        <v>0</v>
      </c>
      <c r="H504" s="22">
        <f t="shared" si="105"/>
        <v>245.76829000000001</v>
      </c>
      <c r="I504" s="22">
        <f t="shared" si="106"/>
        <v>0</v>
      </c>
    </row>
    <row r="505" spans="1:9" ht="41.25" customHeight="1">
      <c r="A505" s="67" t="s">
        <v>962</v>
      </c>
      <c r="B505" s="25" t="s">
        <v>17</v>
      </c>
      <c r="C505" s="59" t="s">
        <v>976</v>
      </c>
      <c r="D505" s="72">
        <v>269.34240999999997</v>
      </c>
      <c r="E505" s="72">
        <v>0</v>
      </c>
      <c r="F505" s="72">
        <v>0</v>
      </c>
      <c r="G505" s="22">
        <f t="shared" si="112"/>
        <v>0</v>
      </c>
      <c r="H505" s="22">
        <f t="shared" si="105"/>
        <v>269.34240999999997</v>
      </c>
      <c r="I505" s="22">
        <f t="shared" si="106"/>
        <v>0</v>
      </c>
    </row>
    <row r="506" spans="1:9" ht="41.25" customHeight="1">
      <c r="A506" s="67" t="s">
        <v>578</v>
      </c>
      <c r="B506" s="25" t="s">
        <v>17</v>
      </c>
      <c r="C506" s="59" t="s">
        <v>579</v>
      </c>
      <c r="D506" s="72">
        <v>1198.8499999999999</v>
      </c>
      <c r="E506" s="72">
        <v>0</v>
      </c>
      <c r="F506" s="72">
        <v>0</v>
      </c>
      <c r="G506" s="22">
        <f t="shared" si="112"/>
        <v>0</v>
      </c>
      <c r="H506" s="22">
        <f t="shared" si="105"/>
        <v>1198.8499999999999</v>
      </c>
      <c r="I506" s="22">
        <f t="shared" si="106"/>
        <v>0</v>
      </c>
    </row>
    <row r="507" spans="1:9" ht="47.25" customHeight="1">
      <c r="A507" s="67" t="s">
        <v>963</v>
      </c>
      <c r="B507" s="25" t="s">
        <v>17</v>
      </c>
      <c r="C507" s="59" t="s">
        <v>977</v>
      </c>
      <c r="D507" s="72">
        <v>750.36300000000006</v>
      </c>
      <c r="E507" s="72">
        <v>724.38269000000003</v>
      </c>
      <c r="F507" s="72">
        <v>724.38269000000003</v>
      </c>
      <c r="G507" s="22">
        <f t="shared" si="112"/>
        <v>0</v>
      </c>
      <c r="H507" s="22">
        <f t="shared" si="105"/>
        <v>25.980310000000031</v>
      </c>
      <c r="I507" s="22">
        <f t="shared" si="106"/>
        <v>96.537634451592098</v>
      </c>
    </row>
    <row r="508" spans="1:9" ht="42.75" customHeight="1">
      <c r="A508" s="67" t="s">
        <v>964</v>
      </c>
      <c r="B508" s="25" t="s">
        <v>17</v>
      </c>
      <c r="C508" s="59" t="s">
        <v>978</v>
      </c>
      <c r="D508" s="72">
        <v>272.44882000000001</v>
      </c>
      <c r="E508" s="72">
        <v>0</v>
      </c>
      <c r="F508" s="72">
        <v>0</v>
      </c>
      <c r="G508" s="22">
        <f t="shared" si="112"/>
        <v>0</v>
      </c>
      <c r="H508" s="22">
        <f t="shared" si="105"/>
        <v>272.44882000000001</v>
      </c>
      <c r="I508" s="22">
        <f t="shared" si="106"/>
        <v>0</v>
      </c>
    </row>
    <row r="509" spans="1:9" ht="41.25" customHeight="1">
      <c r="A509" s="67" t="s">
        <v>965</v>
      </c>
      <c r="B509" s="25" t="s">
        <v>17</v>
      </c>
      <c r="C509" s="59" t="s">
        <v>979</v>
      </c>
      <c r="D509" s="72">
        <v>2136.0261999999998</v>
      </c>
      <c r="E509" s="72">
        <v>2041.1857199999999</v>
      </c>
      <c r="F509" s="72">
        <v>2041.1857199999999</v>
      </c>
      <c r="G509" s="22">
        <f t="shared" si="112"/>
        <v>0</v>
      </c>
      <c r="H509" s="22">
        <f t="shared" si="105"/>
        <v>94.840479999999843</v>
      </c>
      <c r="I509" s="22">
        <f t="shared" si="106"/>
        <v>95.559957082923432</v>
      </c>
    </row>
    <row r="510" spans="1:9" ht="44.25" customHeight="1">
      <c r="A510" s="67" t="s">
        <v>966</v>
      </c>
      <c r="B510" s="25" t="s">
        <v>17</v>
      </c>
      <c r="C510" s="59" t="s">
        <v>980</v>
      </c>
      <c r="D510" s="72">
        <v>1166.4749999999999</v>
      </c>
      <c r="E510" s="72">
        <v>0</v>
      </c>
      <c r="F510" s="72">
        <v>0</v>
      </c>
      <c r="G510" s="22">
        <f t="shared" si="112"/>
        <v>0</v>
      </c>
      <c r="H510" s="22">
        <f t="shared" si="105"/>
        <v>1166.4749999999999</v>
      </c>
      <c r="I510" s="22">
        <f t="shared" si="106"/>
        <v>0</v>
      </c>
    </row>
    <row r="511" spans="1:9" ht="51" customHeight="1">
      <c r="A511" s="67" t="s">
        <v>967</v>
      </c>
      <c r="B511" s="25" t="s">
        <v>17</v>
      </c>
      <c r="C511" s="59" t="s">
        <v>981</v>
      </c>
      <c r="D511" s="72">
        <v>2000</v>
      </c>
      <c r="E511" s="72">
        <v>0</v>
      </c>
      <c r="F511" s="72">
        <v>0</v>
      </c>
      <c r="G511" s="22">
        <f t="shared" si="112"/>
        <v>0</v>
      </c>
      <c r="H511" s="22">
        <f t="shared" si="105"/>
        <v>2000</v>
      </c>
      <c r="I511" s="22">
        <f t="shared" si="106"/>
        <v>0</v>
      </c>
    </row>
    <row r="512" spans="1:9" s="88" customFormat="1" ht="57" customHeight="1">
      <c r="A512" s="15" t="s">
        <v>32</v>
      </c>
      <c r="B512" s="164"/>
      <c r="C512" s="16" t="s">
        <v>215</v>
      </c>
      <c r="D512" s="18">
        <f>SUM(D513:D518)</f>
        <v>3900</v>
      </c>
      <c r="E512" s="18">
        <f>SUM(E513:E518)</f>
        <v>500</v>
      </c>
      <c r="F512" s="18">
        <f>SUM(F513:F518)</f>
        <v>500</v>
      </c>
      <c r="G512" s="18">
        <f t="shared" si="112"/>
        <v>0</v>
      </c>
      <c r="H512" s="18">
        <f t="shared" si="105"/>
        <v>3400</v>
      </c>
      <c r="I512" s="18">
        <f t="shared" si="106"/>
        <v>12.820512820512819</v>
      </c>
    </row>
    <row r="513" spans="1:9" s="89" customFormat="1" ht="41.25" customHeight="1">
      <c r="A513" s="67" t="s">
        <v>741</v>
      </c>
      <c r="B513" s="105">
        <v>441</v>
      </c>
      <c r="C513" s="59" t="s">
        <v>745</v>
      </c>
      <c r="D513" s="72">
        <v>600</v>
      </c>
      <c r="E513" s="72">
        <v>0</v>
      </c>
      <c r="F513" s="72">
        <v>0</v>
      </c>
      <c r="G513" s="22">
        <f t="shared" si="112"/>
        <v>0</v>
      </c>
      <c r="H513" s="22">
        <f t="shared" si="105"/>
        <v>600</v>
      </c>
      <c r="I513" s="22">
        <f t="shared" si="106"/>
        <v>0</v>
      </c>
    </row>
    <row r="514" spans="1:9" s="89" customFormat="1" ht="41.25" customHeight="1">
      <c r="A514" s="67" t="s">
        <v>422</v>
      </c>
      <c r="B514" s="105">
        <v>441</v>
      </c>
      <c r="C514" s="59" t="s">
        <v>216</v>
      </c>
      <c r="D514" s="72">
        <v>1200</v>
      </c>
      <c r="E514" s="72">
        <v>0</v>
      </c>
      <c r="F514" s="72">
        <v>0</v>
      </c>
      <c r="G514" s="22">
        <f t="shared" si="112"/>
        <v>0</v>
      </c>
      <c r="H514" s="22">
        <f t="shared" si="105"/>
        <v>1200</v>
      </c>
      <c r="I514" s="22">
        <f t="shared" si="106"/>
        <v>0</v>
      </c>
    </row>
    <row r="515" spans="1:9" s="89" customFormat="1" ht="41.25" customHeight="1">
      <c r="A515" s="67" t="s">
        <v>742</v>
      </c>
      <c r="B515" s="105">
        <v>441</v>
      </c>
      <c r="C515" s="59" t="s">
        <v>362</v>
      </c>
      <c r="D515" s="72">
        <v>600</v>
      </c>
      <c r="E515" s="72">
        <v>0</v>
      </c>
      <c r="F515" s="72">
        <v>0</v>
      </c>
      <c r="G515" s="22">
        <f t="shared" si="112"/>
        <v>0</v>
      </c>
      <c r="H515" s="22">
        <f t="shared" si="105"/>
        <v>600</v>
      </c>
      <c r="I515" s="22">
        <f t="shared" si="106"/>
        <v>0</v>
      </c>
    </row>
    <row r="516" spans="1:9" s="89" customFormat="1" ht="82.5" customHeight="1">
      <c r="A516" s="70" t="s">
        <v>423</v>
      </c>
      <c r="B516" s="105">
        <v>441</v>
      </c>
      <c r="C516" s="59" t="s">
        <v>363</v>
      </c>
      <c r="D516" s="72">
        <v>600</v>
      </c>
      <c r="E516" s="72">
        <v>0</v>
      </c>
      <c r="F516" s="72">
        <v>0</v>
      </c>
      <c r="G516" s="22">
        <f t="shared" si="112"/>
        <v>0</v>
      </c>
      <c r="H516" s="22">
        <f t="shared" si="105"/>
        <v>600</v>
      </c>
      <c r="I516" s="22">
        <f t="shared" si="106"/>
        <v>0</v>
      </c>
    </row>
    <row r="517" spans="1:9" s="89" customFormat="1" ht="54.75" customHeight="1">
      <c r="A517" s="67" t="s">
        <v>743</v>
      </c>
      <c r="B517" s="105">
        <v>441</v>
      </c>
      <c r="C517" s="59" t="s">
        <v>746</v>
      </c>
      <c r="D517" s="72">
        <v>500</v>
      </c>
      <c r="E517" s="72">
        <v>500</v>
      </c>
      <c r="F517" s="72">
        <v>500</v>
      </c>
      <c r="G517" s="22">
        <f t="shared" si="112"/>
        <v>0</v>
      </c>
      <c r="H517" s="22">
        <f t="shared" si="105"/>
        <v>0</v>
      </c>
      <c r="I517" s="22">
        <f t="shared" si="106"/>
        <v>100</v>
      </c>
    </row>
    <row r="518" spans="1:9" s="89" customFormat="1" ht="44.25" customHeight="1">
      <c r="A518" s="67" t="s">
        <v>744</v>
      </c>
      <c r="B518" s="105">
        <v>441</v>
      </c>
      <c r="C518" s="59" t="s">
        <v>747</v>
      </c>
      <c r="D518" s="72">
        <v>400</v>
      </c>
      <c r="E518" s="72">
        <v>0</v>
      </c>
      <c r="F518" s="72">
        <v>0</v>
      </c>
      <c r="G518" s="22">
        <f t="shared" si="112"/>
        <v>0</v>
      </c>
      <c r="H518" s="22">
        <f t="shared" si="105"/>
        <v>400</v>
      </c>
      <c r="I518" s="22">
        <f t="shared" si="106"/>
        <v>0</v>
      </c>
    </row>
    <row r="519" spans="1:9" s="88" customFormat="1" ht="45.75" customHeight="1">
      <c r="A519" s="15" t="s">
        <v>33</v>
      </c>
      <c r="B519" s="16"/>
      <c r="C519" s="71" t="s">
        <v>329</v>
      </c>
      <c r="D519" s="18">
        <f>SUM(D520:D531)</f>
        <v>36932.701570000005</v>
      </c>
      <c r="E519" s="18">
        <f>SUM(E520:E531)</f>
        <v>14138.629990000001</v>
      </c>
      <c r="F519" s="18">
        <f>SUM(F520:F531)</f>
        <v>14138.629990000001</v>
      </c>
      <c r="G519" s="18">
        <f>SUM(G520:G531)</f>
        <v>0</v>
      </c>
      <c r="H519" s="18">
        <f t="shared" si="105"/>
        <v>22794.071580000003</v>
      </c>
      <c r="I519" s="18">
        <f t="shared" si="106"/>
        <v>38.282143978020393</v>
      </c>
    </row>
    <row r="520" spans="1:9" ht="32.25" customHeight="1">
      <c r="A520" s="67" t="s">
        <v>70</v>
      </c>
      <c r="B520" s="25" t="s">
        <v>17</v>
      </c>
      <c r="C520" s="59" t="s">
        <v>217</v>
      </c>
      <c r="D520" s="72">
        <v>29686.46127</v>
      </c>
      <c r="E520" s="72">
        <v>11556.217290000001</v>
      </c>
      <c r="F520" s="72">
        <v>11556.217290000001</v>
      </c>
      <c r="G520" s="21">
        <f t="shared" si="112"/>
        <v>0</v>
      </c>
      <c r="H520" s="21">
        <f t="shared" si="105"/>
        <v>18130.243979999999</v>
      </c>
      <c r="I520" s="21">
        <f t="shared" si="106"/>
        <v>38.927567637299603</v>
      </c>
    </row>
    <row r="521" spans="1:9" ht="37.5" customHeight="1">
      <c r="A521" s="67" t="s">
        <v>72</v>
      </c>
      <c r="B521" s="25" t="s">
        <v>17</v>
      </c>
      <c r="C521" s="59" t="s">
        <v>218</v>
      </c>
      <c r="D521" s="72">
        <v>1081.0330899999999</v>
      </c>
      <c r="E521" s="72">
        <v>193.79809</v>
      </c>
      <c r="F521" s="72">
        <v>193.79809</v>
      </c>
      <c r="G521" s="21">
        <f t="shared" ref="G521:G531" si="113">E521-F521</f>
        <v>0</v>
      </c>
      <c r="H521" s="21">
        <f t="shared" ref="H521:H531" si="114">D521-F521</f>
        <v>887.2349999999999</v>
      </c>
      <c r="I521" s="21">
        <f t="shared" ref="I521:I531" si="115">F521/D521*100</f>
        <v>17.927119141191138</v>
      </c>
    </row>
    <row r="522" spans="1:9" ht="63.75" customHeight="1">
      <c r="A522" s="67" t="s">
        <v>801</v>
      </c>
      <c r="B522" s="25" t="s">
        <v>17</v>
      </c>
      <c r="C522" s="59" t="s">
        <v>580</v>
      </c>
      <c r="D522" s="72">
        <v>44.988999999999997</v>
      </c>
      <c r="E522" s="72">
        <v>18.742349999999998</v>
      </c>
      <c r="F522" s="72">
        <v>18.742349999999998</v>
      </c>
      <c r="G522" s="21">
        <f t="shared" si="113"/>
        <v>0</v>
      </c>
      <c r="H522" s="21">
        <f t="shared" si="114"/>
        <v>26.246649999999999</v>
      </c>
      <c r="I522" s="21">
        <f t="shared" si="115"/>
        <v>41.659850185600924</v>
      </c>
    </row>
    <row r="523" spans="1:9" ht="30" customHeight="1">
      <c r="A523" s="67" t="s">
        <v>45</v>
      </c>
      <c r="B523" s="25" t="s">
        <v>17</v>
      </c>
      <c r="C523" s="59" t="s">
        <v>219</v>
      </c>
      <c r="D523" s="72">
        <v>61.9</v>
      </c>
      <c r="E523" s="72">
        <v>17.5</v>
      </c>
      <c r="F523" s="72">
        <v>17.5</v>
      </c>
      <c r="G523" s="21">
        <f t="shared" si="113"/>
        <v>0</v>
      </c>
      <c r="H523" s="21">
        <f t="shared" si="114"/>
        <v>44.4</v>
      </c>
      <c r="I523" s="21">
        <f t="shared" si="115"/>
        <v>28.27140549273021</v>
      </c>
    </row>
    <row r="524" spans="1:9" ht="50.25" customHeight="1">
      <c r="A524" s="67" t="s">
        <v>511</v>
      </c>
      <c r="B524" s="25" t="s">
        <v>17</v>
      </c>
      <c r="C524" s="59" t="s">
        <v>581</v>
      </c>
      <c r="D524" s="72">
        <v>72.099999999999994</v>
      </c>
      <c r="E524" s="72">
        <v>67.3</v>
      </c>
      <c r="F524" s="72">
        <v>67.3</v>
      </c>
      <c r="G524" s="21">
        <f t="shared" si="113"/>
        <v>0</v>
      </c>
      <c r="H524" s="21">
        <f t="shared" si="114"/>
        <v>4.7999999999999972</v>
      </c>
      <c r="I524" s="21">
        <f t="shared" si="115"/>
        <v>93.342579750346744</v>
      </c>
    </row>
    <row r="525" spans="1:9" ht="24.75" customHeight="1">
      <c r="A525" s="67" t="s">
        <v>74</v>
      </c>
      <c r="B525" s="25" t="s">
        <v>17</v>
      </c>
      <c r="C525" s="59" t="s">
        <v>220</v>
      </c>
      <c r="D525" s="72">
        <v>312.93799999999999</v>
      </c>
      <c r="E525" s="72">
        <v>143.45275000000001</v>
      </c>
      <c r="F525" s="72">
        <v>143.45275000000001</v>
      </c>
      <c r="G525" s="21">
        <f t="shared" si="113"/>
        <v>0</v>
      </c>
      <c r="H525" s="21">
        <f t="shared" si="114"/>
        <v>169.48524999999998</v>
      </c>
      <c r="I525" s="21">
        <f t="shared" si="115"/>
        <v>45.840629773309729</v>
      </c>
    </row>
    <row r="526" spans="1:9" ht="32.25" customHeight="1">
      <c r="A526" s="67" t="s">
        <v>78</v>
      </c>
      <c r="B526" s="25" t="s">
        <v>17</v>
      </c>
      <c r="C526" s="59" t="s">
        <v>221</v>
      </c>
      <c r="D526" s="72">
        <v>490.91397000000001</v>
      </c>
      <c r="E526" s="72">
        <v>198.30145999999999</v>
      </c>
      <c r="F526" s="72">
        <v>198.30145999999999</v>
      </c>
      <c r="G526" s="21">
        <f t="shared" si="113"/>
        <v>0</v>
      </c>
      <c r="H526" s="21">
        <f t="shared" si="114"/>
        <v>292.61251000000004</v>
      </c>
      <c r="I526" s="21">
        <f t="shared" si="115"/>
        <v>40.394340376991103</v>
      </c>
    </row>
    <row r="527" spans="1:9" ht="29.25" customHeight="1">
      <c r="A527" s="67" t="s">
        <v>51</v>
      </c>
      <c r="B527" s="25" t="s">
        <v>17</v>
      </c>
      <c r="C527" s="59" t="s">
        <v>222</v>
      </c>
      <c r="D527" s="72">
        <v>73.2</v>
      </c>
      <c r="E527" s="72">
        <v>20.8</v>
      </c>
      <c r="F527" s="72">
        <v>20.8</v>
      </c>
      <c r="G527" s="21">
        <f t="shared" si="113"/>
        <v>0</v>
      </c>
      <c r="H527" s="21">
        <f t="shared" si="114"/>
        <v>52.400000000000006</v>
      </c>
      <c r="I527" s="21">
        <f t="shared" si="115"/>
        <v>28.415300546448087</v>
      </c>
    </row>
    <row r="528" spans="1:9" ht="27" customHeight="1">
      <c r="A528" s="67" t="s">
        <v>380</v>
      </c>
      <c r="B528" s="25" t="s">
        <v>17</v>
      </c>
      <c r="C528" s="59" t="s">
        <v>424</v>
      </c>
      <c r="D528" s="72">
        <v>46.813209999999998</v>
      </c>
      <c r="E528" s="72">
        <v>18.931290000000001</v>
      </c>
      <c r="F528" s="72">
        <v>18.931290000000001</v>
      </c>
      <c r="G528" s="21">
        <f t="shared" si="113"/>
        <v>0</v>
      </c>
      <c r="H528" s="21">
        <f t="shared" si="114"/>
        <v>27.881919999999997</v>
      </c>
      <c r="I528" s="21">
        <f t="shared" si="115"/>
        <v>40.440059547294453</v>
      </c>
    </row>
    <row r="529" spans="1:9" ht="24" customHeight="1">
      <c r="A529" s="67" t="s">
        <v>80</v>
      </c>
      <c r="B529" s="25" t="s">
        <v>17</v>
      </c>
      <c r="C529" s="59" t="s">
        <v>223</v>
      </c>
      <c r="D529" s="72">
        <v>4371.5778300000002</v>
      </c>
      <c r="E529" s="72">
        <v>1622.2337600000001</v>
      </c>
      <c r="F529" s="72">
        <v>1622.2337600000001</v>
      </c>
      <c r="G529" s="21">
        <f t="shared" si="113"/>
        <v>0</v>
      </c>
      <c r="H529" s="21">
        <f t="shared" si="114"/>
        <v>2749.3440700000001</v>
      </c>
      <c r="I529" s="21">
        <f t="shared" si="115"/>
        <v>37.10865557207751</v>
      </c>
    </row>
    <row r="530" spans="1:9" ht="24" customHeight="1">
      <c r="A530" s="67" t="s">
        <v>82</v>
      </c>
      <c r="B530" s="25" t="s">
        <v>17</v>
      </c>
      <c r="C530" s="59" t="s">
        <v>582</v>
      </c>
      <c r="D530" s="72">
        <v>76.760000000000005</v>
      </c>
      <c r="E530" s="72">
        <v>39.076000000000001</v>
      </c>
      <c r="F530" s="72">
        <v>39.076000000000001</v>
      </c>
      <c r="G530" s="21">
        <f t="shared" si="113"/>
        <v>0</v>
      </c>
      <c r="H530" s="21">
        <f t="shared" si="114"/>
        <v>37.684000000000005</v>
      </c>
      <c r="I530" s="21">
        <f t="shared" si="115"/>
        <v>50.906722251172489</v>
      </c>
    </row>
    <row r="531" spans="1:9" ht="24.75" customHeight="1">
      <c r="A531" s="67" t="s">
        <v>84</v>
      </c>
      <c r="B531" s="25" t="s">
        <v>17</v>
      </c>
      <c r="C531" s="59" t="s">
        <v>583</v>
      </c>
      <c r="D531" s="72">
        <v>614.01520000000005</v>
      </c>
      <c r="E531" s="72">
        <v>242.27699999999999</v>
      </c>
      <c r="F531" s="72">
        <v>242.27699999999999</v>
      </c>
      <c r="G531" s="21">
        <f t="shared" si="113"/>
        <v>0</v>
      </c>
      <c r="H531" s="21">
        <f t="shared" si="114"/>
        <v>371.73820000000006</v>
      </c>
      <c r="I531" s="21">
        <f t="shared" si="115"/>
        <v>39.457817982356133</v>
      </c>
    </row>
    <row r="532" spans="1:9" s="87" customFormat="1" ht="50.25" customHeight="1">
      <c r="A532" s="215" t="s">
        <v>61</v>
      </c>
      <c r="B532" s="214"/>
      <c r="C532" s="214"/>
      <c r="D532" s="214"/>
      <c r="E532" s="214"/>
      <c r="F532" s="214"/>
      <c r="G532" s="214"/>
      <c r="H532" s="214"/>
      <c r="I532" s="214"/>
    </row>
    <row r="533" spans="1:9" s="86" customFormat="1" ht="23.25" customHeight="1">
      <c r="A533" s="8" t="s">
        <v>1</v>
      </c>
      <c r="B533" s="27"/>
      <c r="C533" s="122">
        <v>1800000000</v>
      </c>
      <c r="D533" s="123">
        <f>SUM(D537,D547,D549)</f>
        <v>418865.54108999996</v>
      </c>
      <c r="E533" s="123">
        <f>SUM(E537,E547,E549)</f>
        <v>206369.91846999998</v>
      </c>
      <c r="F533" s="123">
        <f>SUM(F537,F547,F549)</f>
        <v>206369.91846999998</v>
      </c>
      <c r="G533" s="118">
        <f>E533-F533</f>
        <v>0</v>
      </c>
      <c r="H533" s="118">
        <f t="shared" ref="H533" si="116">D533-F533</f>
        <v>212495.62261999998</v>
      </c>
      <c r="I533" s="118">
        <f t="shared" ref="I533" si="117">F533/D533*100</f>
        <v>49.268774397858166</v>
      </c>
    </row>
    <row r="534" spans="1:9" ht="39" customHeight="1">
      <c r="A534" s="11" t="s">
        <v>5</v>
      </c>
      <c r="B534" s="29"/>
      <c r="C534" s="46"/>
      <c r="D534" s="47"/>
      <c r="E534" s="47"/>
      <c r="F534" s="112"/>
      <c r="G534" s="47"/>
      <c r="H534" s="47"/>
      <c r="I534" s="47"/>
    </row>
    <row r="535" spans="1:9" ht="45" hidden="1" customHeight="1">
      <c r="A535" s="133" t="s">
        <v>364</v>
      </c>
      <c r="B535" s="134"/>
      <c r="C535" s="74" t="s">
        <v>365</v>
      </c>
      <c r="D535" s="130">
        <f>D536</f>
        <v>0</v>
      </c>
      <c r="E535" s="130">
        <f>E536</f>
        <v>0</v>
      </c>
      <c r="F535" s="130">
        <f>F536</f>
        <v>0</v>
      </c>
      <c r="G535" s="37">
        <f t="shared" ref="G535:G548" si="118">E535-F535</f>
        <v>0</v>
      </c>
      <c r="H535" s="37">
        <f t="shared" ref="H535:H548" si="119">D535-F535</f>
        <v>0</v>
      </c>
      <c r="I535" s="37" t="e">
        <f t="shared" ref="I535:I548" si="120">F535/D535*100</f>
        <v>#DIV/0!</v>
      </c>
    </row>
    <row r="536" spans="1:9" ht="42.75" hidden="1" customHeight="1">
      <c r="A536" s="67" t="s">
        <v>366</v>
      </c>
      <c r="B536" s="165">
        <v>440</v>
      </c>
      <c r="C536" s="59" t="s">
        <v>367</v>
      </c>
      <c r="D536" s="72"/>
      <c r="E536" s="72"/>
      <c r="F536" s="72"/>
      <c r="G536" s="114"/>
      <c r="H536" s="114"/>
      <c r="I536" s="114"/>
    </row>
    <row r="537" spans="1:9" ht="42.75" customHeight="1">
      <c r="A537" s="133" t="s">
        <v>982</v>
      </c>
      <c r="B537" s="16"/>
      <c r="C537" s="74" t="s">
        <v>230</v>
      </c>
      <c r="D537" s="18">
        <f>SUM(D538:D546)</f>
        <v>39070.44109</v>
      </c>
      <c r="E537" s="18">
        <f>SUM(E538:E546)</f>
        <v>18102.279409999999</v>
      </c>
      <c r="F537" s="18">
        <f>SUM(F538:F546)</f>
        <v>18102.279409999999</v>
      </c>
      <c r="G537" s="18">
        <f t="shared" ref="G537:G546" si="121">E537-F537</f>
        <v>0</v>
      </c>
      <c r="H537" s="18">
        <f t="shared" ref="H537:H546" si="122">D537-F537</f>
        <v>20968.161680000001</v>
      </c>
      <c r="I537" s="18">
        <f t="shared" ref="I537:I546" si="123">F537/D537*100</f>
        <v>46.332416284476608</v>
      </c>
    </row>
    <row r="538" spans="1:9" ht="31.5" customHeight="1">
      <c r="A538" s="67" t="s">
        <v>70</v>
      </c>
      <c r="B538" s="75">
        <v>440</v>
      </c>
      <c r="C538" s="59" t="s">
        <v>224</v>
      </c>
      <c r="D538" s="72">
        <v>36006.954089999999</v>
      </c>
      <c r="E538" s="72">
        <v>17290.790659999999</v>
      </c>
      <c r="F538" s="72">
        <v>17290.790659999999</v>
      </c>
      <c r="G538" s="22">
        <f t="shared" si="121"/>
        <v>0</v>
      </c>
      <c r="H538" s="22">
        <f t="shared" si="122"/>
        <v>18716.163430000001</v>
      </c>
      <c r="I538" s="22">
        <f t="shared" si="123"/>
        <v>48.020697937352239</v>
      </c>
    </row>
    <row r="539" spans="1:9" ht="42.75" customHeight="1">
      <c r="A539" s="67" t="s">
        <v>72</v>
      </c>
      <c r="B539" s="75">
        <v>440</v>
      </c>
      <c r="C539" s="59" t="s">
        <v>225</v>
      </c>
      <c r="D539" s="72">
        <v>825</v>
      </c>
      <c r="E539" s="72">
        <v>8</v>
      </c>
      <c r="F539" s="72">
        <v>8</v>
      </c>
      <c r="G539" s="22">
        <f t="shared" si="121"/>
        <v>0</v>
      </c>
      <c r="H539" s="22">
        <f t="shared" si="122"/>
        <v>817</v>
      </c>
      <c r="I539" s="22">
        <f t="shared" si="123"/>
        <v>0.96969696969696972</v>
      </c>
    </row>
    <row r="540" spans="1:9" ht="25.5" customHeight="1">
      <c r="A540" s="67" t="s">
        <v>45</v>
      </c>
      <c r="B540" s="75">
        <v>440</v>
      </c>
      <c r="C540" s="59" t="s">
        <v>226</v>
      </c>
      <c r="D540" s="72">
        <v>106.9</v>
      </c>
      <c r="E540" s="72">
        <v>63.601999999999997</v>
      </c>
      <c r="F540" s="72">
        <v>63.601999999999997</v>
      </c>
      <c r="G540" s="22">
        <f t="shared" si="121"/>
        <v>0</v>
      </c>
      <c r="H540" s="22">
        <f t="shared" si="122"/>
        <v>43.298000000000009</v>
      </c>
      <c r="I540" s="22">
        <f t="shared" si="123"/>
        <v>59.496725912067348</v>
      </c>
    </row>
    <row r="541" spans="1:9" ht="42.75" customHeight="1">
      <c r="A541" s="67" t="s">
        <v>511</v>
      </c>
      <c r="B541" s="75">
        <v>440</v>
      </c>
      <c r="C541" s="59" t="s">
        <v>584</v>
      </c>
      <c r="D541" s="72">
        <v>150.4</v>
      </c>
      <c r="E541" s="72">
        <v>0</v>
      </c>
      <c r="F541" s="72">
        <v>0</v>
      </c>
      <c r="G541" s="22">
        <f t="shared" si="121"/>
        <v>0</v>
      </c>
      <c r="H541" s="22">
        <f t="shared" si="122"/>
        <v>150.4</v>
      </c>
      <c r="I541" s="22">
        <f t="shared" si="123"/>
        <v>0</v>
      </c>
    </row>
    <row r="542" spans="1:9" ht="27" customHeight="1">
      <c r="A542" s="67" t="s">
        <v>74</v>
      </c>
      <c r="B542" s="75">
        <v>440</v>
      </c>
      <c r="C542" s="59" t="s">
        <v>227</v>
      </c>
      <c r="D542" s="72">
        <v>587</v>
      </c>
      <c r="E542" s="72">
        <v>228.01812000000001</v>
      </c>
      <c r="F542" s="72">
        <v>228.01812000000001</v>
      </c>
      <c r="G542" s="22">
        <f t="shared" si="121"/>
        <v>0</v>
      </c>
      <c r="H542" s="22">
        <f t="shared" si="122"/>
        <v>358.98187999999999</v>
      </c>
      <c r="I542" s="22">
        <f t="shared" si="123"/>
        <v>38.844654173764908</v>
      </c>
    </row>
    <row r="543" spans="1:9" ht="35.25" customHeight="1">
      <c r="A543" s="67" t="s">
        <v>380</v>
      </c>
      <c r="B543" s="75">
        <v>440</v>
      </c>
      <c r="C543" s="59" t="s">
        <v>425</v>
      </c>
      <c r="D543" s="72">
        <v>100</v>
      </c>
      <c r="E543" s="72">
        <v>43.049039999999998</v>
      </c>
      <c r="F543" s="72">
        <v>43.049039999999998</v>
      </c>
      <c r="G543" s="22">
        <f t="shared" si="121"/>
        <v>0</v>
      </c>
      <c r="H543" s="22">
        <f t="shared" si="122"/>
        <v>56.950960000000002</v>
      </c>
      <c r="I543" s="22">
        <f t="shared" si="123"/>
        <v>43.049039999999998</v>
      </c>
    </row>
    <row r="544" spans="1:9" ht="35.25" customHeight="1">
      <c r="A544" s="67" t="s">
        <v>80</v>
      </c>
      <c r="B544" s="75">
        <v>440</v>
      </c>
      <c r="C544" s="59" t="s">
        <v>228</v>
      </c>
      <c r="D544" s="72">
        <v>711</v>
      </c>
      <c r="E544" s="72">
        <v>292.51799</v>
      </c>
      <c r="F544" s="72">
        <v>292.51799</v>
      </c>
      <c r="G544" s="22">
        <f t="shared" si="121"/>
        <v>0</v>
      </c>
      <c r="H544" s="22">
        <f t="shared" si="122"/>
        <v>418.48201</v>
      </c>
      <c r="I544" s="22">
        <f t="shared" si="123"/>
        <v>41.141770745428971</v>
      </c>
    </row>
    <row r="545" spans="1:9" ht="27" customHeight="1">
      <c r="A545" s="67" t="s">
        <v>84</v>
      </c>
      <c r="B545" s="75">
        <v>440</v>
      </c>
      <c r="C545" s="59" t="s">
        <v>229</v>
      </c>
      <c r="D545" s="72">
        <v>581.18700000000001</v>
      </c>
      <c r="E545" s="72">
        <v>176.30160000000001</v>
      </c>
      <c r="F545" s="72">
        <v>176.30160000000001</v>
      </c>
      <c r="G545" s="22">
        <f t="shared" si="121"/>
        <v>0</v>
      </c>
      <c r="H545" s="22">
        <f t="shared" si="122"/>
        <v>404.8854</v>
      </c>
      <c r="I545" s="22">
        <f t="shared" si="123"/>
        <v>30.334745959562071</v>
      </c>
    </row>
    <row r="546" spans="1:9" ht="58.5" customHeight="1">
      <c r="A546" s="67" t="s">
        <v>46</v>
      </c>
      <c r="B546" s="75">
        <v>440</v>
      </c>
      <c r="C546" s="59" t="s">
        <v>426</v>
      </c>
      <c r="D546" s="72">
        <v>2</v>
      </c>
      <c r="E546" s="72">
        <v>0</v>
      </c>
      <c r="F546" s="72">
        <v>0</v>
      </c>
      <c r="G546" s="22">
        <f t="shared" si="121"/>
        <v>0</v>
      </c>
      <c r="H546" s="22">
        <f t="shared" si="122"/>
        <v>2</v>
      </c>
      <c r="I546" s="22">
        <f t="shared" si="123"/>
        <v>0</v>
      </c>
    </row>
    <row r="547" spans="1:9" s="88" customFormat="1" ht="45.75" customHeight="1">
      <c r="A547" s="15" t="s">
        <v>62</v>
      </c>
      <c r="B547" s="16"/>
      <c r="C547" s="16" t="s">
        <v>230</v>
      </c>
      <c r="D547" s="18">
        <f>SUM(D548:D548)</f>
        <v>46925</v>
      </c>
      <c r="E547" s="18">
        <f>SUM(E548:E548)</f>
        <v>21832.589059999998</v>
      </c>
      <c r="F547" s="18">
        <f>SUM(F548:F548)</f>
        <v>21832.589059999998</v>
      </c>
      <c r="G547" s="18">
        <f t="shared" si="118"/>
        <v>0</v>
      </c>
      <c r="H547" s="18">
        <f t="shared" si="119"/>
        <v>25092.410940000002</v>
      </c>
      <c r="I547" s="18">
        <f t="shared" si="120"/>
        <v>46.526561662226953</v>
      </c>
    </row>
    <row r="548" spans="1:9" ht="39" customHeight="1">
      <c r="A548" s="67" t="s">
        <v>366</v>
      </c>
      <c r="B548" s="25" t="s">
        <v>42</v>
      </c>
      <c r="C548" s="59" t="s">
        <v>224</v>
      </c>
      <c r="D548" s="72">
        <v>46925</v>
      </c>
      <c r="E548" s="72">
        <v>21832.589059999998</v>
      </c>
      <c r="F548" s="72">
        <v>21832.589059999998</v>
      </c>
      <c r="G548" s="21">
        <f t="shared" si="118"/>
        <v>0</v>
      </c>
      <c r="H548" s="21">
        <f t="shared" si="119"/>
        <v>25092.410940000002</v>
      </c>
      <c r="I548" s="21">
        <f t="shared" si="120"/>
        <v>46.526561662226953</v>
      </c>
    </row>
    <row r="549" spans="1:9" ht="51.75" customHeight="1">
      <c r="A549" s="133" t="s">
        <v>748</v>
      </c>
      <c r="B549" s="164"/>
      <c r="C549" s="74" t="s">
        <v>749</v>
      </c>
      <c r="D549" s="130">
        <f>SUM(D550:D550)</f>
        <v>332870.09999999998</v>
      </c>
      <c r="E549" s="130">
        <f>SUM(E550:E550)</f>
        <v>166435.04999999999</v>
      </c>
      <c r="F549" s="130">
        <f>SUM(F550:F550)</f>
        <v>166435.04999999999</v>
      </c>
      <c r="G549" s="18">
        <f t="shared" ref="G549:G550" si="124">E549-F549</f>
        <v>0</v>
      </c>
      <c r="H549" s="18">
        <f t="shared" ref="H549:H550" si="125">D549-F549</f>
        <v>166435.04999999999</v>
      </c>
      <c r="I549" s="18">
        <f t="shared" ref="I549:I550" si="126">F549/D549*100</f>
        <v>50</v>
      </c>
    </row>
    <row r="550" spans="1:9" ht="78.75" customHeight="1">
      <c r="A550" s="67" t="s">
        <v>750</v>
      </c>
      <c r="B550" s="25" t="s">
        <v>42</v>
      </c>
      <c r="C550" s="59" t="s">
        <v>751</v>
      </c>
      <c r="D550" s="72">
        <v>332870.09999999998</v>
      </c>
      <c r="E550" s="72">
        <v>166435.04999999999</v>
      </c>
      <c r="F550" s="72">
        <v>166435.04999999999</v>
      </c>
      <c r="G550" s="22">
        <f t="shared" si="124"/>
        <v>0</v>
      </c>
      <c r="H550" s="22">
        <f t="shared" si="125"/>
        <v>166435.04999999999</v>
      </c>
      <c r="I550" s="21">
        <f t="shared" si="126"/>
        <v>50</v>
      </c>
    </row>
    <row r="551" spans="1:9" s="87" customFormat="1" ht="46.5" customHeight="1">
      <c r="A551" s="197" t="s">
        <v>63</v>
      </c>
      <c r="B551" s="212"/>
      <c r="C551" s="212"/>
      <c r="D551" s="212"/>
      <c r="E551" s="212"/>
      <c r="F551" s="212"/>
      <c r="G551" s="212"/>
      <c r="H551" s="212"/>
      <c r="I551" s="212"/>
    </row>
    <row r="552" spans="1:9" s="86" customFormat="1" ht="32.25" customHeight="1">
      <c r="A552" s="8" t="s">
        <v>1</v>
      </c>
      <c r="B552" s="48"/>
      <c r="C552" s="122">
        <v>2000000000</v>
      </c>
      <c r="D552" s="123">
        <f>D554</f>
        <v>34420.286119999997</v>
      </c>
      <c r="E552" s="123">
        <f>E554</f>
        <v>14550.093800000001</v>
      </c>
      <c r="F552" s="119">
        <f>F554</f>
        <v>14550.093800000001</v>
      </c>
      <c r="G552" s="118">
        <f t="shared" ref="G552:G568" si="127">E552-F552</f>
        <v>0</v>
      </c>
      <c r="H552" s="118">
        <f t="shared" ref="H552:H568" si="128">D552-F552</f>
        <v>19870.192319999995</v>
      </c>
      <c r="I552" s="118">
        <f t="shared" ref="I552:I568" si="129">F552/D552*100</f>
        <v>42.271856048127475</v>
      </c>
    </row>
    <row r="553" spans="1:9" ht="30" customHeight="1">
      <c r="A553" s="11" t="s">
        <v>5</v>
      </c>
      <c r="B553" s="49"/>
      <c r="C553" s="50"/>
      <c r="D553" s="51"/>
      <c r="E553" s="51"/>
      <c r="F553" s="114"/>
      <c r="G553" s="51"/>
      <c r="H553" s="51"/>
      <c r="I553" s="51"/>
    </row>
    <row r="554" spans="1:9" s="88" customFormat="1" ht="97.5" customHeight="1">
      <c r="A554" s="15" t="s">
        <v>34</v>
      </c>
      <c r="B554" s="52"/>
      <c r="C554" s="65">
        <v>2010000000</v>
      </c>
      <c r="D554" s="18">
        <f>SUM(D555:D568)</f>
        <v>34420.286119999997</v>
      </c>
      <c r="E554" s="18">
        <f>SUM(E555:E568)</f>
        <v>14550.093800000001</v>
      </c>
      <c r="F554" s="18">
        <f>SUM(F555:F568)</f>
        <v>14550.093800000001</v>
      </c>
      <c r="G554" s="18">
        <f>SUM(G555:G568)</f>
        <v>0</v>
      </c>
      <c r="H554" s="18">
        <f t="shared" si="128"/>
        <v>19870.192319999995</v>
      </c>
      <c r="I554" s="18">
        <f t="shared" si="129"/>
        <v>42.271856048127475</v>
      </c>
    </row>
    <row r="555" spans="1:9" ht="52.5" customHeight="1">
      <c r="A555" s="67" t="s">
        <v>983</v>
      </c>
      <c r="B555" s="20" t="s">
        <v>17</v>
      </c>
      <c r="C555" s="59" t="s">
        <v>231</v>
      </c>
      <c r="D555" s="72">
        <v>900</v>
      </c>
      <c r="E555" s="72">
        <v>0</v>
      </c>
      <c r="F555" s="72">
        <v>0</v>
      </c>
      <c r="G555" s="21">
        <f t="shared" si="127"/>
        <v>0</v>
      </c>
      <c r="H555" s="21">
        <f t="shared" si="128"/>
        <v>900</v>
      </c>
      <c r="I555" s="21">
        <f t="shared" si="129"/>
        <v>0</v>
      </c>
    </row>
    <row r="556" spans="1:9" ht="75" customHeight="1">
      <c r="A556" s="67" t="s">
        <v>368</v>
      </c>
      <c r="B556" s="20" t="s">
        <v>17</v>
      </c>
      <c r="C556" s="59" t="s">
        <v>232</v>
      </c>
      <c r="D556" s="72">
        <v>1400</v>
      </c>
      <c r="E556" s="72">
        <v>1399.7606699999999</v>
      </c>
      <c r="F556" s="72">
        <v>1399.7606699999999</v>
      </c>
      <c r="G556" s="21">
        <f t="shared" si="127"/>
        <v>0</v>
      </c>
      <c r="H556" s="21">
        <f t="shared" si="128"/>
        <v>0.23933000000010907</v>
      </c>
      <c r="I556" s="21">
        <f t="shared" si="129"/>
        <v>99.982904999999988</v>
      </c>
    </row>
    <row r="557" spans="1:9" ht="27.75" customHeight="1">
      <c r="A557" s="67" t="s">
        <v>70</v>
      </c>
      <c r="B557" s="20" t="s">
        <v>17</v>
      </c>
      <c r="C557" s="59" t="s">
        <v>233</v>
      </c>
      <c r="D557" s="72">
        <v>26012.958119999999</v>
      </c>
      <c r="E557" s="72">
        <v>10782.72683</v>
      </c>
      <c r="F557" s="72">
        <v>10782.72683</v>
      </c>
      <c r="G557" s="21">
        <f t="shared" si="127"/>
        <v>0</v>
      </c>
      <c r="H557" s="21">
        <f t="shared" si="128"/>
        <v>15230.23129</v>
      </c>
      <c r="I557" s="21">
        <f t="shared" si="129"/>
        <v>41.451367354140807</v>
      </c>
    </row>
    <row r="558" spans="1:9" ht="42.75" customHeight="1">
      <c r="A558" s="67" t="s">
        <v>72</v>
      </c>
      <c r="B558" s="20" t="s">
        <v>17</v>
      </c>
      <c r="C558" s="59" t="s">
        <v>234</v>
      </c>
      <c r="D558" s="72">
        <v>600</v>
      </c>
      <c r="E558" s="72">
        <v>116.81738</v>
      </c>
      <c r="F558" s="72">
        <v>116.81738</v>
      </c>
      <c r="G558" s="21">
        <f t="shared" si="127"/>
        <v>0</v>
      </c>
      <c r="H558" s="21">
        <f t="shared" si="128"/>
        <v>483.18261999999999</v>
      </c>
      <c r="I558" s="21">
        <f t="shared" si="129"/>
        <v>19.469563333333333</v>
      </c>
    </row>
    <row r="559" spans="1:9" ht="46.5" customHeight="1">
      <c r="A559" s="67" t="s">
        <v>801</v>
      </c>
      <c r="B559" s="20" t="s">
        <v>17</v>
      </c>
      <c r="C559" s="59" t="s">
        <v>585</v>
      </c>
      <c r="D559" s="72">
        <v>218.02500000000001</v>
      </c>
      <c r="E559" s="72">
        <v>65.766710000000003</v>
      </c>
      <c r="F559" s="72">
        <v>65.766710000000003</v>
      </c>
      <c r="G559" s="21">
        <f t="shared" si="127"/>
        <v>0</v>
      </c>
      <c r="H559" s="21">
        <f t="shared" si="128"/>
        <v>152.25828999999999</v>
      </c>
      <c r="I559" s="21">
        <f t="shared" si="129"/>
        <v>30.16475633528265</v>
      </c>
    </row>
    <row r="560" spans="1:9" ht="27.75" customHeight="1">
      <c r="A560" s="67" t="s">
        <v>45</v>
      </c>
      <c r="B560" s="20" t="s">
        <v>17</v>
      </c>
      <c r="C560" s="59" t="s">
        <v>235</v>
      </c>
      <c r="D560" s="72">
        <v>95.2</v>
      </c>
      <c r="E560" s="72">
        <v>0</v>
      </c>
      <c r="F560" s="72">
        <v>0</v>
      </c>
      <c r="G560" s="21">
        <f t="shared" si="127"/>
        <v>0</v>
      </c>
      <c r="H560" s="21">
        <f t="shared" si="128"/>
        <v>95.2</v>
      </c>
      <c r="I560" s="21">
        <f t="shared" si="129"/>
        <v>0</v>
      </c>
    </row>
    <row r="561" spans="1:9" ht="36" customHeight="1">
      <c r="A561" s="67" t="s">
        <v>511</v>
      </c>
      <c r="B561" s="20" t="s">
        <v>17</v>
      </c>
      <c r="C561" s="59" t="s">
        <v>586</v>
      </c>
      <c r="D561" s="72">
        <v>140.5</v>
      </c>
      <c r="E561" s="72">
        <v>0</v>
      </c>
      <c r="F561" s="72">
        <v>0</v>
      </c>
      <c r="G561" s="21">
        <f t="shared" si="127"/>
        <v>0</v>
      </c>
      <c r="H561" s="21">
        <f t="shared" si="128"/>
        <v>140.5</v>
      </c>
      <c r="I561" s="21">
        <f t="shared" si="129"/>
        <v>0</v>
      </c>
    </row>
    <row r="562" spans="1:9" ht="30" customHeight="1">
      <c r="A562" s="67" t="s">
        <v>74</v>
      </c>
      <c r="B562" s="20" t="s">
        <v>17</v>
      </c>
      <c r="C562" s="59" t="s">
        <v>236</v>
      </c>
      <c r="D562" s="72">
        <v>530.4</v>
      </c>
      <c r="E562" s="72">
        <v>147.98563999999999</v>
      </c>
      <c r="F562" s="72">
        <v>147.98563999999999</v>
      </c>
      <c r="G562" s="21">
        <f t="shared" si="127"/>
        <v>0</v>
      </c>
      <c r="H562" s="21">
        <f t="shared" si="128"/>
        <v>382.41435999999999</v>
      </c>
      <c r="I562" s="21">
        <f t="shared" si="129"/>
        <v>27.900761689291098</v>
      </c>
    </row>
    <row r="563" spans="1:9" ht="30" customHeight="1">
      <c r="A563" s="67" t="s">
        <v>76</v>
      </c>
      <c r="B563" s="20" t="s">
        <v>17</v>
      </c>
      <c r="C563" s="59" t="s">
        <v>237</v>
      </c>
      <c r="D563" s="72">
        <v>71.831999999999994</v>
      </c>
      <c r="E563" s="72">
        <v>0</v>
      </c>
      <c r="F563" s="72">
        <v>0</v>
      </c>
      <c r="G563" s="21">
        <f t="shared" si="127"/>
        <v>0</v>
      </c>
      <c r="H563" s="21">
        <f t="shared" si="128"/>
        <v>71.831999999999994</v>
      </c>
      <c r="I563" s="21">
        <f t="shared" si="129"/>
        <v>0</v>
      </c>
    </row>
    <row r="564" spans="1:9" ht="30" customHeight="1">
      <c r="A564" s="67" t="s">
        <v>78</v>
      </c>
      <c r="B564" s="20" t="s">
        <v>17</v>
      </c>
      <c r="C564" s="59" t="s">
        <v>238</v>
      </c>
      <c r="D564" s="72">
        <v>596.53</v>
      </c>
      <c r="E564" s="72">
        <v>239.72674000000001</v>
      </c>
      <c r="F564" s="72">
        <v>239.72674000000001</v>
      </c>
      <c r="G564" s="21">
        <f t="shared" si="127"/>
        <v>0</v>
      </c>
      <c r="H564" s="21">
        <f t="shared" si="128"/>
        <v>356.80325999999997</v>
      </c>
      <c r="I564" s="21">
        <f t="shared" si="129"/>
        <v>40.186870735755122</v>
      </c>
    </row>
    <row r="565" spans="1:9" ht="33" customHeight="1">
      <c r="A565" s="67" t="s">
        <v>380</v>
      </c>
      <c r="B565" s="20" t="s">
        <v>17</v>
      </c>
      <c r="C565" s="59" t="s">
        <v>427</v>
      </c>
      <c r="D565" s="72">
        <v>241</v>
      </c>
      <c r="E565" s="72">
        <v>21.920439999999999</v>
      </c>
      <c r="F565" s="72">
        <v>21.920439999999999</v>
      </c>
      <c r="G565" s="21">
        <f t="shared" si="127"/>
        <v>0</v>
      </c>
      <c r="H565" s="21">
        <f t="shared" si="128"/>
        <v>219.07956000000001</v>
      </c>
      <c r="I565" s="21">
        <f t="shared" si="129"/>
        <v>9.0956182572614104</v>
      </c>
    </row>
    <row r="566" spans="1:9" ht="33" customHeight="1">
      <c r="A566" s="67" t="s">
        <v>80</v>
      </c>
      <c r="B566" s="20" t="s">
        <v>17</v>
      </c>
      <c r="C566" s="59" t="s">
        <v>239</v>
      </c>
      <c r="D566" s="72">
        <v>900</v>
      </c>
      <c r="E566" s="72">
        <v>266.26722999999998</v>
      </c>
      <c r="F566" s="72">
        <v>266.26722999999998</v>
      </c>
      <c r="G566" s="21">
        <f t="shared" si="127"/>
        <v>0</v>
      </c>
      <c r="H566" s="21">
        <f t="shared" si="128"/>
        <v>633.73277000000007</v>
      </c>
      <c r="I566" s="21">
        <f t="shared" si="129"/>
        <v>29.585247777777774</v>
      </c>
    </row>
    <row r="567" spans="1:9" ht="33" customHeight="1">
      <c r="A567" s="67" t="s">
        <v>82</v>
      </c>
      <c r="B567" s="20" t="s">
        <v>17</v>
      </c>
      <c r="C567" s="59" t="s">
        <v>369</v>
      </c>
      <c r="D567" s="72">
        <v>1000</v>
      </c>
      <c r="E567" s="72">
        <v>432.18</v>
      </c>
      <c r="F567" s="72">
        <v>432.18</v>
      </c>
      <c r="G567" s="21">
        <f t="shared" si="127"/>
        <v>0</v>
      </c>
      <c r="H567" s="21">
        <f t="shared" si="128"/>
        <v>567.81999999999994</v>
      </c>
      <c r="I567" s="21">
        <f t="shared" si="129"/>
        <v>43.218000000000004</v>
      </c>
    </row>
    <row r="568" spans="1:9" ht="36" customHeight="1">
      <c r="A568" s="67" t="s">
        <v>84</v>
      </c>
      <c r="B568" s="20" t="s">
        <v>17</v>
      </c>
      <c r="C568" s="59" t="s">
        <v>370</v>
      </c>
      <c r="D568" s="72">
        <v>1713.8409999999999</v>
      </c>
      <c r="E568" s="72">
        <v>1076.9421600000001</v>
      </c>
      <c r="F568" s="72">
        <v>1076.9421600000001</v>
      </c>
      <c r="G568" s="21">
        <f t="shared" si="127"/>
        <v>0</v>
      </c>
      <c r="H568" s="21">
        <f t="shared" si="128"/>
        <v>636.89883999999984</v>
      </c>
      <c r="I568" s="21">
        <f t="shared" si="129"/>
        <v>62.837927205615927</v>
      </c>
    </row>
    <row r="569" spans="1:9" s="87" customFormat="1" ht="62.25" customHeight="1">
      <c r="A569" s="199" t="s">
        <v>64</v>
      </c>
      <c r="B569" s="212"/>
      <c r="C569" s="212"/>
      <c r="D569" s="212"/>
      <c r="E569" s="212"/>
      <c r="F569" s="212"/>
      <c r="G569" s="212"/>
      <c r="H569" s="212"/>
      <c r="I569" s="212"/>
    </row>
    <row r="570" spans="1:9" s="86" customFormat="1" ht="27" customHeight="1">
      <c r="A570" s="8" t="s">
        <v>1</v>
      </c>
      <c r="B570" s="48"/>
      <c r="C570" s="122">
        <v>2100000000</v>
      </c>
      <c r="D570" s="125">
        <f>D572+D590+D593+D613</f>
        <v>93302.304609999992</v>
      </c>
      <c r="E570" s="125">
        <f>E572+E590+E593+E613</f>
        <v>46186.072039999999</v>
      </c>
      <c r="F570" s="125">
        <f>F572+F590+F593+F613</f>
        <v>46186.072039999999</v>
      </c>
      <c r="G570" s="125">
        <f>G572+G590+G593</f>
        <v>0</v>
      </c>
      <c r="H570" s="125">
        <f>H572+H590+H593+H613</f>
        <v>47116.23257</v>
      </c>
      <c r="I570" s="125">
        <f t="shared" ref="I570" si="130">F570/D570*100</f>
        <v>49.501534000747341</v>
      </c>
    </row>
    <row r="571" spans="1:9" ht="27" customHeight="1">
      <c r="A571" s="11" t="s">
        <v>5</v>
      </c>
      <c r="B571" s="49"/>
      <c r="C571" s="50"/>
      <c r="D571" s="53"/>
      <c r="E571" s="53"/>
      <c r="F571" s="115"/>
      <c r="G571" s="53"/>
      <c r="H571" s="53"/>
      <c r="I571" s="53"/>
    </row>
    <row r="572" spans="1:9" s="88" customFormat="1" ht="62.25" customHeight="1">
      <c r="A572" s="15" t="s">
        <v>35</v>
      </c>
      <c r="B572" s="52"/>
      <c r="C572" s="16" t="s">
        <v>240</v>
      </c>
      <c r="D572" s="54">
        <f>SUM(D573:D589)</f>
        <v>34116.531569999999</v>
      </c>
      <c r="E572" s="54">
        <f>SUM(E573:E589)</f>
        <v>11755.004300000001</v>
      </c>
      <c r="F572" s="54">
        <f>SUM(F573:F589)</f>
        <v>11755.004300000001</v>
      </c>
      <c r="G572" s="54">
        <f t="shared" ref="G572:G592" si="131">E572-F572</f>
        <v>0</v>
      </c>
      <c r="H572" s="54">
        <f t="shared" ref="H572:H592" si="132">D572-F572</f>
        <v>22361.527269999999</v>
      </c>
      <c r="I572" s="54">
        <f t="shared" ref="I572:I592" si="133">F572/D572*100</f>
        <v>34.45544948167192</v>
      </c>
    </row>
    <row r="573" spans="1:9" s="89" customFormat="1" ht="175.5" customHeight="1">
      <c r="A573" s="70" t="s">
        <v>752</v>
      </c>
      <c r="B573" s="75">
        <v>441</v>
      </c>
      <c r="C573" s="59" t="s">
        <v>753</v>
      </c>
      <c r="D573" s="72">
        <v>2612</v>
      </c>
      <c r="E573" s="72">
        <v>2083.3333299999999</v>
      </c>
      <c r="F573" s="72">
        <v>2083.3333299999999</v>
      </c>
      <c r="G573" s="69">
        <v>0</v>
      </c>
      <c r="H573" s="69">
        <v>0</v>
      </c>
      <c r="I573" s="69">
        <f t="shared" si="133"/>
        <v>79.760081546707511</v>
      </c>
    </row>
    <row r="574" spans="1:9" s="96" customFormat="1" ht="174.75" customHeight="1">
      <c r="A574" s="70" t="s">
        <v>752</v>
      </c>
      <c r="B574" s="25" t="s">
        <v>17</v>
      </c>
      <c r="C574" s="59" t="s">
        <v>754</v>
      </c>
      <c r="D574" s="72">
        <v>65.450569999999999</v>
      </c>
      <c r="E574" s="72">
        <v>21.50722</v>
      </c>
      <c r="F574" s="72">
        <v>21.50722</v>
      </c>
      <c r="G574" s="55">
        <f t="shared" si="131"/>
        <v>0</v>
      </c>
      <c r="H574" s="55">
        <f t="shared" si="132"/>
        <v>43.943349999999995</v>
      </c>
      <c r="I574" s="55">
        <f t="shared" si="133"/>
        <v>32.860248581486765</v>
      </c>
    </row>
    <row r="575" spans="1:9" s="96" customFormat="1" ht="63" customHeight="1">
      <c r="A575" s="67" t="s">
        <v>330</v>
      </c>
      <c r="B575" s="25" t="s">
        <v>17</v>
      </c>
      <c r="C575" s="59" t="s">
        <v>331</v>
      </c>
      <c r="D575" s="72">
        <v>630</v>
      </c>
      <c r="E575" s="72">
        <v>99.84</v>
      </c>
      <c r="F575" s="72">
        <v>99.84</v>
      </c>
      <c r="G575" s="55">
        <f t="shared" si="131"/>
        <v>0</v>
      </c>
      <c r="H575" s="55">
        <f t="shared" si="132"/>
        <v>530.16</v>
      </c>
      <c r="I575" s="55">
        <f t="shared" si="133"/>
        <v>15.84761904761905</v>
      </c>
    </row>
    <row r="576" spans="1:9" s="96" customFormat="1" ht="191.25" customHeight="1">
      <c r="A576" s="70" t="s">
        <v>984</v>
      </c>
      <c r="B576" s="25" t="s">
        <v>17</v>
      </c>
      <c r="C576" s="59" t="s">
        <v>985</v>
      </c>
      <c r="D576" s="72">
        <v>3458.0160000000001</v>
      </c>
      <c r="E576" s="72">
        <v>1349.06087</v>
      </c>
      <c r="F576" s="72">
        <v>1349.06087</v>
      </c>
      <c r="G576" s="55">
        <f t="shared" ref="G576:G589" si="134">E576-F576</f>
        <v>0</v>
      </c>
      <c r="H576" s="55">
        <f t="shared" ref="H576:H589" si="135">D576-F576</f>
        <v>2108.9551300000003</v>
      </c>
      <c r="I576" s="55">
        <f t="shared" ref="I576:I589" si="136">F576/D576*100</f>
        <v>39.012568767755845</v>
      </c>
    </row>
    <row r="577" spans="1:9" s="96" customFormat="1" ht="103.5" customHeight="1">
      <c r="A577" s="70" t="s">
        <v>65</v>
      </c>
      <c r="B577" s="81">
        <v>441</v>
      </c>
      <c r="C577" s="59" t="s">
        <v>241</v>
      </c>
      <c r="D577" s="72">
        <v>300</v>
      </c>
      <c r="E577" s="72">
        <v>0</v>
      </c>
      <c r="F577" s="72">
        <v>0</v>
      </c>
      <c r="G577" s="55">
        <f t="shared" si="134"/>
        <v>0</v>
      </c>
      <c r="H577" s="55">
        <f t="shared" si="135"/>
        <v>300</v>
      </c>
      <c r="I577" s="55">
        <f t="shared" si="136"/>
        <v>0</v>
      </c>
    </row>
    <row r="578" spans="1:9" s="96" customFormat="1" ht="58.5" customHeight="1">
      <c r="A578" s="67" t="s">
        <v>66</v>
      </c>
      <c r="B578" s="25" t="s">
        <v>17</v>
      </c>
      <c r="C578" s="59" t="s">
        <v>242</v>
      </c>
      <c r="D578" s="72">
        <v>700</v>
      </c>
      <c r="E578" s="72">
        <v>0</v>
      </c>
      <c r="F578" s="72">
        <v>0</v>
      </c>
      <c r="G578" s="55">
        <f t="shared" si="134"/>
        <v>0</v>
      </c>
      <c r="H578" s="55">
        <f t="shared" si="135"/>
        <v>700</v>
      </c>
      <c r="I578" s="55">
        <f t="shared" si="136"/>
        <v>0</v>
      </c>
    </row>
    <row r="579" spans="1:9" s="96" customFormat="1" ht="58.5" customHeight="1">
      <c r="A579" s="67" t="s">
        <v>67</v>
      </c>
      <c r="B579" s="25" t="s">
        <v>17</v>
      </c>
      <c r="C579" s="59" t="s">
        <v>243</v>
      </c>
      <c r="D579" s="72">
        <v>7000</v>
      </c>
      <c r="E579" s="72">
        <v>3127.42236</v>
      </c>
      <c r="F579" s="72">
        <v>3127.42236</v>
      </c>
      <c r="G579" s="55">
        <f t="shared" si="134"/>
        <v>0</v>
      </c>
      <c r="H579" s="55">
        <f t="shared" si="135"/>
        <v>3872.57764</v>
      </c>
      <c r="I579" s="55">
        <f t="shared" si="136"/>
        <v>44.677462285714284</v>
      </c>
    </row>
    <row r="580" spans="1:9" s="96" customFormat="1" ht="71.25" customHeight="1">
      <c r="A580" s="67" t="s">
        <v>68</v>
      </c>
      <c r="B580" s="25" t="s">
        <v>17</v>
      </c>
      <c r="C580" s="59" t="s">
        <v>244</v>
      </c>
      <c r="D580" s="72">
        <v>300</v>
      </c>
      <c r="E580" s="72">
        <v>300</v>
      </c>
      <c r="F580" s="72">
        <v>300</v>
      </c>
      <c r="G580" s="55">
        <f t="shared" si="134"/>
        <v>0</v>
      </c>
      <c r="H580" s="55">
        <f t="shared" si="135"/>
        <v>0</v>
      </c>
      <c r="I580" s="55">
        <f t="shared" si="136"/>
        <v>100</v>
      </c>
    </row>
    <row r="581" spans="1:9" s="96" customFormat="1" ht="60" customHeight="1">
      <c r="A581" s="67" t="s">
        <v>245</v>
      </c>
      <c r="B581" s="25" t="s">
        <v>17</v>
      </c>
      <c r="C581" s="59" t="s">
        <v>246</v>
      </c>
      <c r="D581" s="72">
        <v>4000</v>
      </c>
      <c r="E581" s="72">
        <v>0</v>
      </c>
      <c r="F581" s="72">
        <v>0</v>
      </c>
      <c r="G581" s="55">
        <f t="shared" si="134"/>
        <v>0</v>
      </c>
      <c r="H581" s="55">
        <f t="shared" si="135"/>
        <v>4000</v>
      </c>
      <c r="I581" s="55">
        <f t="shared" si="136"/>
        <v>0</v>
      </c>
    </row>
    <row r="582" spans="1:9" s="96" customFormat="1" ht="39.75" customHeight="1">
      <c r="A582" s="67" t="s">
        <v>70</v>
      </c>
      <c r="B582" s="25" t="s">
        <v>17</v>
      </c>
      <c r="C582" s="59" t="s">
        <v>247</v>
      </c>
      <c r="D582" s="72">
        <v>13862.205</v>
      </c>
      <c r="E582" s="72">
        <v>4688.9916599999997</v>
      </c>
      <c r="F582" s="72">
        <v>4688.9916599999997</v>
      </c>
      <c r="G582" s="55">
        <f t="shared" si="134"/>
        <v>0</v>
      </c>
      <c r="H582" s="55">
        <f t="shared" si="135"/>
        <v>9173.2133400000002</v>
      </c>
      <c r="I582" s="55">
        <f t="shared" si="136"/>
        <v>33.825727292303064</v>
      </c>
    </row>
    <row r="583" spans="1:9" s="96" customFormat="1" ht="39.75" customHeight="1">
      <c r="A583" s="67" t="s">
        <v>72</v>
      </c>
      <c r="B583" s="25" t="s">
        <v>17</v>
      </c>
      <c r="C583" s="59" t="s">
        <v>248</v>
      </c>
      <c r="D583" s="72">
        <v>396</v>
      </c>
      <c r="E583" s="72">
        <v>0</v>
      </c>
      <c r="F583" s="72">
        <v>0</v>
      </c>
      <c r="G583" s="55">
        <f t="shared" si="134"/>
        <v>0</v>
      </c>
      <c r="H583" s="55">
        <f t="shared" si="135"/>
        <v>396</v>
      </c>
      <c r="I583" s="55">
        <f t="shared" si="136"/>
        <v>0</v>
      </c>
    </row>
    <row r="584" spans="1:9" s="96" customFormat="1" ht="34.5" customHeight="1">
      <c r="A584" s="67" t="s">
        <v>45</v>
      </c>
      <c r="B584" s="25" t="s">
        <v>17</v>
      </c>
      <c r="C584" s="59" t="s">
        <v>249</v>
      </c>
      <c r="D584" s="72">
        <v>100.5</v>
      </c>
      <c r="E584" s="72">
        <v>0</v>
      </c>
      <c r="F584" s="72">
        <v>0</v>
      </c>
      <c r="G584" s="55">
        <f t="shared" si="134"/>
        <v>0</v>
      </c>
      <c r="H584" s="55">
        <f t="shared" si="135"/>
        <v>100.5</v>
      </c>
      <c r="I584" s="55">
        <f t="shared" si="136"/>
        <v>0</v>
      </c>
    </row>
    <row r="585" spans="1:9" s="96" customFormat="1" ht="47.25" customHeight="1">
      <c r="A585" s="67" t="s">
        <v>511</v>
      </c>
      <c r="B585" s="25" t="s">
        <v>17</v>
      </c>
      <c r="C585" s="59" t="s">
        <v>587</v>
      </c>
      <c r="D585" s="72">
        <v>127.16</v>
      </c>
      <c r="E585" s="72">
        <v>0</v>
      </c>
      <c r="F585" s="72">
        <v>0</v>
      </c>
      <c r="G585" s="55">
        <f t="shared" si="134"/>
        <v>0</v>
      </c>
      <c r="H585" s="55">
        <f t="shared" si="135"/>
        <v>127.16</v>
      </c>
      <c r="I585" s="55">
        <f t="shared" si="136"/>
        <v>0</v>
      </c>
    </row>
    <row r="586" spans="1:9" s="96" customFormat="1" ht="30" customHeight="1">
      <c r="A586" s="67" t="s">
        <v>74</v>
      </c>
      <c r="B586" s="25" t="s">
        <v>17</v>
      </c>
      <c r="C586" s="59" t="s">
        <v>428</v>
      </c>
      <c r="D586" s="72">
        <v>2</v>
      </c>
      <c r="E586" s="72">
        <v>0</v>
      </c>
      <c r="F586" s="72">
        <v>0</v>
      </c>
      <c r="G586" s="55">
        <f t="shared" si="134"/>
        <v>0</v>
      </c>
      <c r="H586" s="55">
        <f t="shared" si="135"/>
        <v>2</v>
      </c>
      <c r="I586" s="55">
        <f t="shared" si="136"/>
        <v>0</v>
      </c>
    </row>
    <row r="587" spans="1:9" s="96" customFormat="1" ht="30" customHeight="1">
      <c r="A587" s="67" t="s">
        <v>80</v>
      </c>
      <c r="B587" s="25" t="s">
        <v>17</v>
      </c>
      <c r="C587" s="59" t="s">
        <v>250</v>
      </c>
      <c r="D587" s="72">
        <v>363.2</v>
      </c>
      <c r="E587" s="72">
        <v>82.614859999999993</v>
      </c>
      <c r="F587" s="72">
        <v>82.614859999999993</v>
      </c>
      <c r="G587" s="55">
        <f t="shared" si="134"/>
        <v>0</v>
      </c>
      <c r="H587" s="55">
        <f t="shared" si="135"/>
        <v>280.58514000000002</v>
      </c>
      <c r="I587" s="55">
        <f t="shared" si="136"/>
        <v>22.746382158590308</v>
      </c>
    </row>
    <row r="588" spans="1:9" s="96" customFormat="1" ht="30" customHeight="1">
      <c r="A588" s="67" t="s">
        <v>82</v>
      </c>
      <c r="B588" s="25" t="s">
        <v>17</v>
      </c>
      <c r="C588" s="59" t="s">
        <v>251</v>
      </c>
      <c r="D588" s="72">
        <v>100</v>
      </c>
      <c r="E588" s="72">
        <v>0</v>
      </c>
      <c r="F588" s="72">
        <v>0</v>
      </c>
      <c r="G588" s="55">
        <f t="shared" si="134"/>
        <v>0</v>
      </c>
      <c r="H588" s="55">
        <f t="shared" si="135"/>
        <v>100</v>
      </c>
      <c r="I588" s="55">
        <f t="shared" si="136"/>
        <v>0</v>
      </c>
    </row>
    <row r="589" spans="1:9" s="96" customFormat="1" ht="30" customHeight="1">
      <c r="A589" s="67" t="s">
        <v>84</v>
      </c>
      <c r="B589" s="25" t="s">
        <v>17</v>
      </c>
      <c r="C589" s="59" t="s">
        <v>252</v>
      </c>
      <c r="D589" s="72">
        <v>100</v>
      </c>
      <c r="E589" s="72">
        <v>2.234</v>
      </c>
      <c r="F589" s="72">
        <v>2.234</v>
      </c>
      <c r="G589" s="55">
        <f t="shared" si="134"/>
        <v>0</v>
      </c>
      <c r="H589" s="55">
        <f t="shared" si="135"/>
        <v>97.766000000000005</v>
      </c>
      <c r="I589" s="55">
        <f t="shared" si="136"/>
        <v>2.234</v>
      </c>
    </row>
    <row r="590" spans="1:9" s="88" customFormat="1" ht="52.5" customHeight="1">
      <c r="A590" s="15" t="s">
        <v>36</v>
      </c>
      <c r="B590" s="52"/>
      <c r="C590" s="16" t="s">
        <v>255</v>
      </c>
      <c r="D590" s="54">
        <f>SUM(D591:D592)</f>
        <v>650</v>
      </c>
      <c r="E590" s="54">
        <f>SUM(E591:E592)</f>
        <v>0</v>
      </c>
      <c r="F590" s="54">
        <f>SUM(F591:F592)</f>
        <v>0</v>
      </c>
      <c r="G590" s="54">
        <f t="shared" si="131"/>
        <v>0</v>
      </c>
      <c r="H590" s="54">
        <f t="shared" si="132"/>
        <v>650</v>
      </c>
      <c r="I590" s="54">
        <f>F590/D590*100</f>
        <v>0</v>
      </c>
    </row>
    <row r="591" spans="1:9" s="88" customFormat="1" ht="43.5" customHeight="1">
      <c r="A591" s="67" t="s">
        <v>986</v>
      </c>
      <c r="B591" s="105">
        <v>441</v>
      </c>
      <c r="C591" s="59" t="s">
        <v>987</v>
      </c>
      <c r="D591" s="72">
        <v>350</v>
      </c>
      <c r="E591" s="72">
        <v>0</v>
      </c>
      <c r="F591" s="72">
        <v>0</v>
      </c>
      <c r="G591" s="69">
        <f t="shared" si="131"/>
        <v>0</v>
      </c>
      <c r="H591" s="69">
        <f t="shared" si="132"/>
        <v>350</v>
      </c>
      <c r="I591" s="69">
        <f>F591/D591*100</f>
        <v>0</v>
      </c>
    </row>
    <row r="592" spans="1:9" ht="48" customHeight="1">
      <c r="A592" s="67" t="s">
        <v>588</v>
      </c>
      <c r="B592" s="25" t="s">
        <v>17</v>
      </c>
      <c r="C592" s="59" t="s">
        <v>253</v>
      </c>
      <c r="D592" s="72">
        <v>300</v>
      </c>
      <c r="E592" s="72">
        <v>0</v>
      </c>
      <c r="F592" s="72">
        <v>0</v>
      </c>
      <c r="G592" s="55">
        <f t="shared" si="131"/>
        <v>0</v>
      </c>
      <c r="H592" s="55">
        <f t="shared" si="132"/>
        <v>300</v>
      </c>
      <c r="I592" s="55">
        <f t="shared" si="133"/>
        <v>0</v>
      </c>
    </row>
    <row r="593" spans="1:9" ht="75.75" customHeight="1">
      <c r="A593" s="15" t="s">
        <v>254</v>
      </c>
      <c r="B593" s="52"/>
      <c r="C593" s="16" t="s">
        <v>256</v>
      </c>
      <c r="D593" s="54">
        <f>SUM(D594:D612)</f>
        <v>52471.6463</v>
      </c>
      <c r="E593" s="54">
        <f>SUM(E594:E612)</f>
        <v>30003.82778</v>
      </c>
      <c r="F593" s="54">
        <f>SUM(F594:F612)</f>
        <v>30003.82778</v>
      </c>
      <c r="G593" s="54">
        <f>SUM(G594:G612)</f>
        <v>0</v>
      </c>
      <c r="H593" s="54">
        <f t="shared" ref="H593:H612" si="137">D593-F593</f>
        <v>22467.818520000001</v>
      </c>
      <c r="I593" s="54">
        <f t="shared" ref="I593:I612" si="138">F593/D593*100</f>
        <v>57.181029938448866</v>
      </c>
    </row>
    <row r="594" spans="1:9" s="89" customFormat="1" ht="31.5" customHeight="1">
      <c r="A594" s="67" t="s">
        <v>988</v>
      </c>
      <c r="B594" s="73">
        <v>441</v>
      </c>
      <c r="C594" s="59" t="s">
        <v>1004</v>
      </c>
      <c r="D594" s="72">
        <v>12631.333329999999</v>
      </c>
      <c r="E594" s="72">
        <v>12631.333329999999</v>
      </c>
      <c r="F594" s="72">
        <v>12631.333329999999</v>
      </c>
      <c r="G594" s="69">
        <v>0</v>
      </c>
      <c r="H594" s="69">
        <f t="shared" si="137"/>
        <v>0</v>
      </c>
      <c r="I594" s="69">
        <f t="shared" si="138"/>
        <v>100</v>
      </c>
    </row>
    <row r="595" spans="1:9" s="89" customFormat="1" ht="30.75" customHeight="1">
      <c r="A595" s="67" t="s">
        <v>989</v>
      </c>
      <c r="B595" s="73">
        <v>441</v>
      </c>
      <c r="C595" s="59" t="s">
        <v>1005</v>
      </c>
      <c r="D595" s="72">
        <v>8426.6666700000005</v>
      </c>
      <c r="E595" s="72">
        <v>8426.6666700000005</v>
      </c>
      <c r="F595" s="72">
        <v>8426.6666700000005</v>
      </c>
      <c r="G595" s="69">
        <v>0</v>
      </c>
      <c r="H595" s="69">
        <f t="shared" si="137"/>
        <v>0</v>
      </c>
      <c r="I595" s="69">
        <f t="shared" si="138"/>
        <v>100</v>
      </c>
    </row>
    <row r="596" spans="1:9" s="89" customFormat="1" ht="63.75" customHeight="1">
      <c r="A596" s="67" t="s">
        <v>990</v>
      </c>
      <c r="B596" s="73">
        <v>441</v>
      </c>
      <c r="C596" s="59" t="s">
        <v>1006</v>
      </c>
      <c r="D596" s="72">
        <v>1180</v>
      </c>
      <c r="E596" s="72">
        <v>354</v>
      </c>
      <c r="F596" s="72">
        <v>354</v>
      </c>
      <c r="G596" s="69">
        <v>0</v>
      </c>
      <c r="H596" s="69">
        <f t="shared" si="137"/>
        <v>826</v>
      </c>
      <c r="I596" s="69">
        <f t="shared" si="138"/>
        <v>30</v>
      </c>
    </row>
    <row r="597" spans="1:9" s="89" customFormat="1" ht="39.75" customHeight="1">
      <c r="A597" s="67" t="s">
        <v>991</v>
      </c>
      <c r="B597" s="73">
        <v>441</v>
      </c>
      <c r="C597" s="59" t="s">
        <v>1007</v>
      </c>
      <c r="D597" s="72">
        <v>1581.8787199999999</v>
      </c>
      <c r="E597" s="72">
        <v>0</v>
      </c>
      <c r="F597" s="72">
        <v>0</v>
      </c>
      <c r="G597" s="69">
        <v>0</v>
      </c>
      <c r="H597" s="69">
        <f t="shared" si="137"/>
        <v>1581.8787199999999</v>
      </c>
      <c r="I597" s="69">
        <f t="shared" si="138"/>
        <v>0</v>
      </c>
    </row>
    <row r="598" spans="1:9" s="89" customFormat="1" ht="44.25" customHeight="1">
      <c r="A598" s="67" t="s">
        <v>310</v>
      </c>
      <c r="B598" s="73">
        <v>441</v>
      </c>
      <c r="C598" s="59" t="s">
        <v>321</v>
      </c>
      <c r="D598" s="72">
        <v>100</v>
      </c>
      <c r="E598" s="72">
        <v>0</v>
      </c>
      <c r="F598" s="72">
        <v>0</v>
      </c>
      <c r="G598" s="69">
        <v>0</v>
      </c>
      <c r="H598" s="69">
        <f t="shared" si="137"/>
        <v>100</v>
      </c>
      <c r="I598" s="69">
        <f t="shared" si="138"/>
        <v>0</v>
      </c>
    </row>
    <row r="599" spans="1:9" s="89" customFormat="1" ht="57" customHeight="1">
      <c r="A599" s="67" t="s">
        <v>311</v>
      </c>
      <c r="B599" s="73">
        <v>441</v>
      </c>
      <c r="C599" s="59" t="s">
        <v>322</v>
      </c>
      <c r="D599" s="72">
        <v>200</v>
      </c>
      <c r="E599" s="72">
        <v>0</v>
      </c>
      <c r="F599" s="72">
        <v>0</v>
      </c>
      <c r="G599" s="69">
        <v>0</v>
      </c>
      <c r="H599" s="69">
        <f t="shared" si="137"/>
        <v>200</v>
      </c>
      <c r="I599" s="69">
        <f t="shared" si="138"/>
        <v>0</v>
      </c>
    </row>
    <row r="600" spans="1:9" s="89" customFormat="1" ht="44.25" customHeight="1">
      <c r="A600" s="67" t="s">
        <v>755</v>
      </c>
      <c r="B600" s="73">
        <v>441</v>
      </c>
      <c r="C600" s="59" t="s">
        <v>757</v>
      </c>
      <c r="D600" s="72">
        <v>7167.80447</v>
      </c>
      <c r="E600" s="72">
        <v>7167.80447</v>
      </c>
      <c r="F600" s="72">
        <v>7167.80447</v>
      </c>
      <c r="G600" s="69">
        <v>0</v>
      </c>
      <c r="H600" s="69">
        <f t="shared" si="137"/>
        <v>0</v>
      </c>
      <c r="I600" s="69">
        <f t="shared" si="138"/>
        <v>100</v>
      </c>
    </row>
    <row r="601" spans="1:9" s="89" customFormat="1" ht="51.75" customHeight="1">
      <c r="A601" s="67" t="s">
        <v>589</v>
      </c>
      <c r="B601" s="73">
        <v>441</v>
      </c>
      <c r="C601" s="59" t="s">
        <v>590</v>
      </c>
      <c r="D601" s="72">
        <v>6831.92551</v>
      </c>
      <c r="E601" s="72">
        <v>0</v>
      </c>
      <c r="F601" s="72">
        <v>0</v>
      </c>
      <c r="G601" s="69">
        <v>0</v>
      </c>
      <c r="H601" s="69">
        <f t="shared" si="137"/>
        <v>6831.92551</v>
      </c>
      <c r="I601" s="69">
        <f t="shared" si="138"/>
        <v>0</v>
      </c>
    </row>
    <row r="602" spans="1:9" s="89" customFormat="1" ht="44.25" customHeight="1">
      <c r="A602" s="67" t="s">
        <v>992</v>
      </c>
      <c r="B602" s="73">
        <v>441</v>
      </c>
      <c r="C602" s="59" t="s">
        <v>1008</v>
      </c>
      <c r="D602" s="72">
        <v>1424.0236500000001</v>
      </c>
      <c r="E602" s="72">
        <v>1424.02331</v>
      </c>
      <c r="F602" s="72">
        <v>1424.02331</v>
      </c>
      <c r="G602" s="69">
        <v>0</v>
      </c>
      <c r="H602" s="69">
        <f t="shared" si="137"/>
        <v>3.4000000005107722E-4</v>
      </c>
      <c r="I602" s="69">
        <f t="shared" si="138"/>
        <v>99.999976123992042</v>
      </c>
    </row>
    <row r="603" spans="1:9" s="89" customFormat="1" ht="44.25" customHeight="1">
      <c r="A603" s="67" t="s">
        <v>756</v>
      </c>
      <c r="B603" s="73">
        <v>441</v>
      </c>
      <c r="C603" s="59" t="s">
        <v>758</v>
      </c>
      <c r="D603" s="72">
        <v>463.4</v>
      </c>
      <c r="E603" s="72">
        <v>0</v>
      </c>
      <c r="F603" s="72">
        <v>0</v>
      </c>
      <c r="G603" s="69">
        <v>0</v>
      </c>
      <c r="H603" s="69">
        <f t="shared" si="137"/>
        <v>463.4</v>
      </c>
      <c r="I603" s="69">
        <f t="shared" si="138"/>
        <v>0</v>
      </c>
    </row>
    <row r="604" spans="1:9" s="89" customFormat="1" ht="78" customHeight="1">
      <c r="A604" s="67" t="s">
        <v>993</v>
      </c>
      <c r="B604" s="73">
        <v>441</v>
      </c>
      <c r="C604" s="59" t="s">
        <v>1009</v>
      </c>
      <c r="D604" s="72">
        <v>201.49753999999999</v>
      </c>
      <c r="E604" s="72">
        <v>0</v>
      </c>
      <c r="F604" s="72">
        <v>0</v>
      </c>
      <c r="G604" s="69">
        <v>0</v>
      </c>
      <c r="H604" s="69">
        <f t="shared" si="137"/>
        <v>201.49753999999999</v>
      </c>
      <c r="I604" s="69">
        <f t="shared" si="138"/>
        <v>0</v>
      </c>
    </row>
    <row r="605" spans="1:9" s="89" customFormat="1" ht="46.5" customHeight="1">
      <c r="A605" s="67" t="s">
        <v>994</v>
      </c>
      <c r="B605" s="73">
        <v>441</v>
      </c>
      <c r="C605" s="59" t="s">
        <v>1010</v>
      </c>
      <c r="D605" s="72">
        <v>2168.72723</v>
      </c>
      <c r="E605" s="72">
        <v>0</v>
      </c>
      <c r="F605" s="72">
        <v>0</v>
      </c>
      <c r="G605" s="69">
        <v>0</v>
      </c>
      <c r="H605" s="69">
        <f t="shared" si="137"/>
        <v>2168.72723</v>
      </c>
      <c r="I605" s="69">
        <f t="shared" si="138"/>
        <v>0</v>
      </c>
    </row>
    <row r="606" spans="1:9" s="89" customFormat="1" ht="46.5" customHeight="1">
      <c r="A606" s="67" t="s">
        <v>995</v>
      </c>
      <c r="B606" s="73">
        <v>441</v>
      </c>
      <c r="C606" s="59" t="s">
        <v>1011</v>
      </c>
      <c r="D606" s="72">
        <v>68.365200000000002</v>
      </c>
      <c r="E606" s="72">
        <v>0</v>
      </c>
      <c r="F606" s="72">
        <v>0</v>
      </c>
      <c r="G606" s="69">
        <v>0</v>
      </c>
      <c r="H606" s="69">
        <f t="shared" si="137"/>
        <v>68.365200000000002</v>
      </c>
      <c r="I606" s="69">
        <f t="shared" si="138"/>
        <v>0</v>
      </c>
    </row>
    <row r="607" spans="1:9" s="89" customFormat="1" ht="54" customHeight="1">
      <c r="A607" s="67" t="s">
        <v>996</v>
      </c>
      <c r="B607" s="73">
        <v>441</v>
      </c>
      <c r="C607" s="59" t="s">
        <v>1012</v>
      </c>
      <c r="D607" s="72">
        <v>134.4</v>
      </c>
      <c r="E607" s="72">
        <v>0</v>
      </c>
      <c r="F607" s="72">
        <v>0</v>
      </c>
      <c r="G607" s="69">
        <v>0</v>
      </c>
      <c r="H607" s="69">
        <f t="shared" si="137"/>
        <v>134.4</v>
      </c>
      <c r="I607" s="69">
        <f t="shared" si="138"/>
        <v>0</v>
      </c>
    </row>
    <row r="608" spans="1:9" s="89" customFormat="1" ht="48" customHeight="1">
      <c r="A608" s="67" t="s">
        <v>997</v>
      </c>
      <c r="B608" s="73">
        <v>441</v>
      </c>
      <c r="C608" s="59" t="s">
        <v>1013</v>
      </c>
      <c r="D608" s="72">
        <v>7802.0109400000001</v>
      </c>
      <c r="E608" s="72">
        <v>0</v>
      </c>
      <c r="F608" s="72">
        <v>0</v>
      </c>
      <c r="G608" s="69">
        <v>0</v>
      </c>
      <c r="H608" s="69">
        <f t="shared" si="137"/>
        <v>7802.0109400000001</v>
      </c>
      <c r="I608" s="69">
        <f t="shared" si="138"/>
        <v>0</v>
      </c>
    </row>
    <row r="609" spans="1:9" s="89" customFormat="1" ht="36" customHeight="1">
      <c r="A609" s="67" t="s">
        <v>998</v>
      </c>
      <c r="B609" s="73">
        <v>441</v>
      </c>
      <c r="C609" s="59" t="s">
        <v>1014</v>
      </c>
      <c r="D609" s="72">
        <v>987.53947000000005</v>
      </c>
      <c r="E609" s="72">
        <v>0</v>
      </c>
      <c r="F609" s="72">
        <v>0</v>
      </c>
      <c r="G609" s="69">
        <v>0</v>
      </c>
      <c r="H609" s="69">
        <f t="shared" si="137"/>
        <v>987.53947000000005</v>
      </c>
      <c r="I609" s="69">
        <f t="shared" si="138"/>
        <v>0</v>
      </c>
    </row>
    <row r="610" spans="1:9" s="89" customFormat="1" ht="46.5" customHeight="1">
      <c r="A610" s="67" t="s">
        <v>999</v>
      </c>
      <c r="B610" s="73">
        <v>441</v>
      </c>
      <c r="C610" s="59" t="s">
        <v>1015</v>
      </c>
      <c r="D610" s="72">
        <v>414.37786999999997</v>
      </c>
      <c r="E610" s="72">
        <v>0</v>
      </c>
      <c r="F610" s="72">
        <v>0</v>
      </c>
      <c r="G610" s="69">
        <v>0</v>
      </c>
      <c r="H610" s="69">
        <f t="shared" si="137"/>
        <v>414.37786999999997</v>
      </c>
      <c r="I610" s="69">
        <f t="shared" si="138"/>
        <v>0</v>
      </c>
    </row>
    <row r="611" spans="1:9" s="89" customFormat="1" ht="48.75" customHeight="1">
      <c r="A611" s="67" t="s">
        <v>1000</v>
      </c>
      <c r="B611" s="73">
        <v>441</v>
      </c>
      <c r="C611" s="59" t="s">
        <v>1016</v>
      </c>
      <c r="D611" s="72">
        <v>448.96129999999999</v>
      </c>
      <c r="E611" s="72">
        <v>0</v>
      </c>
      <c r="F611" s="72">
        <v>0</v>
      </c>
      <c r="G611" s="69">
        <v>0</v>
      </c>
      <c r="H611" s="69">
        <f t="shared" si="137"/>
        <v>448.96129999999999</v>
      </c>
      <c r="I611" s="69">
        <f t="shared" si="138"/>
        <v>0</v>
      </c>
    </row>
    <row r="612" spans="1:9" s="89" customFormat="1" ht="37.5" customHeight="1">
      <c r="A612" s="67" t="s">
        <v>1001</v>
      </c>
      <c r="B612" s="73">
        <v>441</v>
      </c>
      <c r="C612" s="59" t="s">
        <v>1017</v>
      </c>
      <c r="D612" s="72">
        <v>238.73439999999999</v>
      </c>
      <c r="E612" s="72">
        <v>0</v>
      </c>
      <c r="F612" s="72">
        <v>0</v>
      </c>
      <c r="G612" s="69">
        <v>0</v>
      </c>
      <c r="H612" s="69">
        <f t="shared" si="137"/>
        <v>238.73439999999999</v>
      </c>
      <c r="I612" s="69">
        <f t="shared" si="138"/>
        <v>0</v>
      </c>
    </row>
    <row r="613" spans="1:9" s="89" customFormat="1" ht="48.75" customHeight="1">
      <c r="A613" s="155" t="s">
        <v>759</v>
      </c>
      <c r="B613" s="186"/>
      <c r="C613" s="156" t="s">
        <v>760</v>
      </c>
      <c r="D613" s="130">
        <f>SUM(D614:D619)</f>
        <v>6064.1267399999997</v>
      </c>
      <c r="E613" s="130">
        <f>SUM(E614:E619)</f>
        <v>4427.2399600000008</v>
      </c>
      <c r="F613" s="130">
        <f>SUM(F614:F619)</f>
        <v>4427.2399600000008</v>
      </c>
      <c r="G613" s="54">
        <f t="shared" ref="G613:G619" si="139">SUM(G614:G629)</f>
        <v>0</v>
      </c>
      <c r="H613" s="54">
        <f t="shared" ref="H613:H619" si="140">D613-F613</f>
        <v>1636.8867799999989</v>
      </c>
      <c r="I613" s="54">
        <f t="shared" ref="I613:I619" si="141">F613/D613*100</f>
        <v>73.007048662046941</v>
      </c>
    </row>
    <row r="614" spans="1:9" s="89" customFormat="1" ht="29.25" customHeight="1">
      <c r="A614" s="67" t="s">
        <v>761</v>
      </c>
      <c r="B614" s="73">
        <v>441</v>
      </c>
      <c r="C614" s="59" t="s">
        <v>764</v>
      </c>
      <c r="D614" s="72">
        <v>741.48</v>
      </c>
      <c r="E614" s="72">
        <v>0</v>
      </c>
      <c r="F614" s="72">
        <v>0</v>
      </c>
      <c r="G614" s="69">
        <f t="shared" si="139"/>
        <v>0</v>
      </c>
      <c r="H614" s="69">
        <f t="shared" si="140"/>
        <v>741.48</v>
      </c>
      <c r="I614" s="69">
        <f t="shared" si="141"/>
        <v>0</v>
      </c>
    </row>
    <row r="615" spans="1:9" s="89" customFormat="1" ht="38.25" customHeight="1">
      <c r="A615" s="67" t="s">
        <v>1002</v>
      </c>
      <c r="B615" s="73">
        <v>441</v>
      </c>
      <c r="C615" s="59" t="s">
        <v>765</v>
      </c>
      <c r="D615" s="72">
        <v>1298.1103000000001</v>
      </c>
      <c r="E615" s="72">
        <v>1298.1103000000001</v>
      </c>
      <c r="F615" s="72">
        <v>1298.1103000000001</v>
      </c>
      <c r="G615" s="69">
        <f t="shared" si="139"/>
        <v>0</v>
      </c>
      <c r="H615" s="69">
        <f t="shared" si="140"/>
        <v>0</v>
      </c>
      <c r="I615" s="69">
        <f t="shared" si="141"/>
        <v>100</v>
      </c>
    </row>
    <row r="616" spans="1:9" s="89" customFormat="1" ht="44.25" customHeight="1">
      <c r="A616" s="67" t="s">
        <v>762</v>
      </c>
      <c r="B616" s="73">
        <v>441</v>
      </c>
      <c r="C616" s="59" t="s">
        <v>766</v>
      </c>
      <c r="D616" s="72">
        <v>100</v>
      </c>
      <c r="E616" s="72">
        <v>50</v>
      </c>
      <c r="F616" s="72">
        <v>50</v>
      </c>
      <c r="G616" s="69">
        <f t="shared" si="139"/>
        <v>0</v>
      </c>
      <c r="H616" s="69">
        <f t="shared" si="140"/>
        <v>50</v>
      </c>
      <c r="I616" s="69">
        <f t="shared" si="141"/>
        <v>50</v>
      </c>
    </row>
    <row r="617" spans="1:9" s="89" customFormat="1" ht="62.25" customHeight="1">
      <c r="A617" s="67" t="s">
        <v>763</v>
      </c>
      <c r="B617" s="73">
        <v>441</v>
      </c>
      <c r="C617" s="59" t="s">
        <v>767</v>
      </c>
      <c r="D617" s="72">
        <v>200</v>
      </c>
      <c r="E617" s="72">
        <v>33.642969999999998</v>
      </c>
      <c r="F617" s="72">
        <v>33.642969999999998</v>
      </c>
      <c r="G617" s="69">
        <f t="shared" si="139"/>
        <v>0</v>
      </c>
      <c r="H617" s="69">
        <f t="shared" si="140"/>
        <v>166.35703000000001</v>
      </c>
      <c r="I617" s="69">
        <f t="shared" si="141"/>
        <v>16.821484999999999</v>
      </c>
    </row>
    <row r="618" spans="1:9" s="89" customFormat="1" ht="39" customHeight="1">
      <c r="A618" s="67" t="s">
        <v>1003</v>
      </c>
      <c r="B618" s="73">
        <v>441</v>
      </c>
      <c r="C618" s="59" t="s">
        <v>1018</v>
      </c>
      <c r="D618" s="72">
        <v>3045.4866900000002</v>
      </c>
      <c r="E618" s="72">
        <v>3045.4866900000002</v>
      </c>
      <c r="F618" s="72">
        <v>3045.4866900000002</v>
      </c>
      <c r="G618" s="69">
        <f t="shared" si="139"/>
        <v>0</v>
      </c>
      <c r="H618" s="69">
        <f t="shared" si="140"/>
        <v>0</v>
      </c>
      <c r="I618" s="69">
        <f t="shared" si="141"/>
        <v>100</v>
      </c>
    </row>
    <row r="619" spans="1:9" s="89" customFormat="1" ht="32.25" customHeight="1">
      <c r="A619" s="67" t="s">
        <v>594</v>
      </c>
      <c r="B619" s="73">
        <v>441</v>
      </c>
      <c r="C619" s="59" t="s">
        <v>768</v>
      </c>
      <c r="D619" s="72">
        <v>679.04975000000002</v>
      </c>
      <c r="E619" s="72">
        <v>0</v>
      </c>
      <c r="F619" s="72">
        <v>0</v>
      </c>
      <c r="G619" s="69">
        <f t="shared" si="139"/>
        <v>0</v>
      </c>
      <c r="H619" s="69">
        <f t="shared" si="140"/>
        <v>679.04975000000002</v>
      </c>
      <c r="I619" s="69">
        <f t="shared" si="141"/>
        <v>0</v>
      </c>
    </row>
    <row r="620" spans="1:9" s="87" customFormat="1" ht="56.25" customHeight="1">
      <c r="A620" s="199" t="s">
        <v>69</v>
      </c>
      <c r="B620" s="197"/>
      <c r="C620" s="197"/>
      <c r="D620" s="197"/>
      <c r="E620" s="197"/>
      <c r="F620" s="197"/>
      <c r="G620" s="197"/>
      <c r="H620" s="197"/>
      <c r="I620" s="197"/>
    </row>
    <row r="621" spans="1:9" s="86" customFormat="1" ht="36" customHeight="1">
      <c r="A621" s="8" t="s">
        <v>1</v>
      </c>
      <c r="B621" s="10"/>
      <c r="C621" s="121">
        <v>2200000000</v>
      </c>
      <c r="D621" s="127">
        <f>D623+D659+D661+D687+D689</f>
        <v>77928.524539999999</v>
      </c>
      <c r="E621" s="127">
        <f>E623+E659+E661+E687+E689</f>
        <v>12086.106210000002</v>
      </c>
      <c r="F621" s="127">
        <f>F623+F659+F661+F687+F689</f>
        <v>12086.106210000002</v>
      </c>
      <c r="G621" s="127">
        <f>G623+G659+G661+G687+G689</f>
        <v>0</v>
      </c>
      <c r="H621" s="127">
        <f>H623+H659+H661+H687+H689</f>
        <v>65842.41833</v>
      </c>
      <c r="I621" s="127">
        <f t="shared" ref="I621" si="142">F621/D621*100</f>
        <v>15.509219866977354</v>
      </c>
    </row>
    <row r="622" spans="1:9" ht="27.75" customHeight="1">
      <c r="A622" s="11" t="s">
        <v>5</v>
      </c>
      <c r="B622" s="13"/>
      <c r="C622" s="13"/>
      <c r="D622" s="13"/>
      <c r="E622" s="13"/>
      <c r="F622" s="103"/>
      <c r="G622" s="13"/>
      <c r="H622" s="13"/>
      <c r="I622" s="13"/>
    </row>
    <row r="623" spans="1:9" s="88" customFormat="1" ht="36" customHeight="1">
      <c r="A623" s="15" t="s">
        <v>38</v>
      </c>
      <c r="B623" s="16"/>
      <c r="C623" s="58">
        <v>2210000000</v>
      </c>
      <c r="D623" s="54">
        <f>SUM(D624:D658)</f>
        <v>64667.419709999995</v>
      </c>
      <c r="E623" s="54">
        <f>SUM(E624:E658)</f>
        <v>8514.9478500000005</v>
      </c>
      <c r="F623" s="54">
        <f>SUM(F624:F658)</f>
        <v>8514.9478500000005</v>
      </c>
      <c r="G623" s="54">
        <f t="shared" ref="G623:G688" si="143">E623-F623</f>
        <v>0</v>
      </c>
      <c r="H623" s="54">
        <f t="shared" ref="H623:H688" si="144">D623-F623</f>
        <v>56152.471859999991</v>
      </c>
      <c r="I623" s="54">
        <f t="shared" ref="I623:I688" si="145">F623/D623*100</f>
        <v>13.16729179575302</v>
      </c>
    </row>
    <row r="624" spans="1:9" ht="42" customHeight="1">
      <c r="A624" s="67" t="s">
        <v>1019</v>
      </c>
      <c r="B624" s="25" t="s">
        <v>17</v>
      </c>
      <c r="C624" s="59" t="s">
        <v>772</v>
      </c>
      <c r="D624" s="72">
        <v>875.79600000000005</v>
      </c>
      <c r="E624" s="72">
        <v>279.79599999999999</v>
      </c>
      <c r="F624" s="72">
        <v>279.79599999999999</v>
      </c>
      <c r="G624" s="55">
        <f t="shared" si="143"/>
        <v>0</v>
      </c>
      <c r="H624" s="55">
        <f t="shared" si="144"/>
        <v>596</v>
      </c>
      <c r="I624" s="55">
        <f t="shared" si="145"/>
        <v>31.947622505697669</v>
      </c>
    </row>
    <row r="625" spans="1:9" ht="45" customHeight="1">
      <c r="A625" s="67" t="s">
        <v>1020</v>
      </c>
      <c r="B625" s="25" t="s">
        <v>17</v>
      </c>
      <c r="C625" s="59" t="s">
        <v>598</v>
      </c>
      <c r="D625" s="72">
        <v>84.863659999999996</v>
      </c>
      <c r="E625" s="72">
        <v>0</v>
      </c>
      <c r="F625" s="72">
        <v>0</v>
      </c>
      <c r="G625" s="55">
        <f t="shared" si="143"/>
        <v>0</v>
      </c>
      <c r="H625" s="55">
        <f t="shared" si="144"/>
        <v>84.863659999999996</v>
      </c>
      <c r="I625" s="55">
        <f t="shared" si="145"/>
        <v>0</v>
      </c>
    </row>
    <row r="626" spans="1:9" ht="33" customHeight="1">
      <c r="A626" s="67" t="s">
        <v>592</v>
      </c>
      <c r="B626" s="25" t="s">
        <v>17</v>
      </c>
      <c r="C626" s="59" t="s">
        <v>599</v>
      </c>
      <c r="D626" s="72">
        <v>737.16240000000005</v>
      </c>
      <c r="E626" s="72">
        <v>0</v>
      </c>
      <c r="F626" s="72">
        <v>0</v>
      </c>
      <c r="G626" s="55">
        <f t="shared" si="143"/>
        <v>0</v>
      </c>
      <c r="H626" s="55">
        <f t="shared" si="144"/>
        <v>737.16240000000005</v>
      </c>
      <c r="I626" s="55">
        <f t="shared" si="145"/>
        <v>0</v>
      </c>
    </row>
    <row r="627" spans="1:9" ht="35.25" customHeight="1">
      <c r="A627" s="67" t="s">
        <v>1021</v>
      </c>
      <c r="B627" s="25" t="s">
        <v>17</v>
      </c>
      <c r="C627" s="59" t="s">
        <v>1031</v>
      </c>
      <c r="D627" s="72">
        <v>2210.6362899999999</v>
      </c>
      <c r="E627" s="72">
        <v>0</v>
      </c>
      <c r="F627" s="72">
        <v>0</v>
      </c>
      <c r="G627" s="55">
        <f t="shared" si="143"/>
        <v>0</v>
      </c>
      <c r="H627" s="55">
        <f t="shared" si="144"/>
        <v>2210.6362899999999</v>
      </c>
      <c r="I627" s="55">
        <f t="shared" si="145"/>
        <v>0</v>
      </c>
    </row>
    <row r="628" spans="1:9" ht="42" customHeight="1">
      <c r="A628" s="67" t="s">
        <v>769</v>
      </c>
      <c r="B628" s="25" t="s">
        <v>17</v>
      </c>
      <c r="C628" s="59" t="s">
        <v>773</v>
      </c>
      <c r="D628" s="72">
        <v>300</v>
      </c>
      <c r="E628" s="72">
        <v>0</v>
      </c>
      <c r="F628" s="72">
        <v>0</v>
      </c>
      <c r="G628" s="55">
        <f t="shared" si="143"/>
        <v>0</v>
      </c>
      <c r="H628" s="55">
        <f t="shared" si="144"/>
        <v>300</v>
      </c>
      <c r="I628" s="55">
        <f t="shared" si="145"/>
        <v>0</v>
      </c>
    </row>
    <row r="629" spans="1:9" ht="52.5" customHeight="1">
      <c r="A629" s="67" t="s">
        <v>770</v>
      </c>
      <c r="B629" s="25" t="s">
        <v>17</v>
      </c>
      <c r="C629" s="59" t="s">
        <v>774</v>
      </c>
      <c r="D629" s="72">
        <v>3577.5527000000002</v>
      </c>
      <c r="E629" s="72">
        <v>0</v>
      </c>
      <c r="F629" s="72">
        <v>0</v>
      </c>
      <c r="G629" s="55">
        <f t="shared" si="143"/>
        <v>0</v>
      </c>
      <c r="H629" s="55">
        <f t="shared" si="144"/>
        <v>3577.5527000000002</v>
      </c>
      <c r="I629" s="55">
        <f t="shared" si="145"/>
        <v>0</v>
      </c>
    </row>
    <row r="630" spans="1:9" ht="38.25" customHeight="1">
      <c r="A630" s="67" t="s">
        <v>1022</v>
      </c>
      <c r="B630" s="25" t="s">
        <v>17</v>
      </c>
      <c r="C630" s="59" t="s">
        <v>775</v>
      </c>
      <c r="D630" s="72">
        <v>17754.984229999998</v>
      </c>
      <c r="E630" s="72">
        <v>0</v>
      </c>
      <c r="F630" s="72">
        <v>0</v>
      </c>
      <c r="G630" s="55">
        <f t="shared" si="143"/>
        <v>0</v>
      </c>
      <c r="H630" s="55">
        <f t="shared" si="144"/>
        <v>17754.984229999998</v>
      </c>
      <c r="I630" s="55">
        <f t="shared" si="145"/>
        <v>0</v>
      </c>
    </row>
    <row r="631" spans="1:9" ht="48.75" customHeight="1">
      <c r="A631" s="67" t="s">
        <v>1023</v>
      </c>
      <c r="B631" s="25" t="s">
        <v>17</v>
      </c>
      <c r="C631" s="59" t="s">
        <v>1032</v>
      </c>
      <c r="D631" s="72">
        <v>250.0008</v>
      </c>
      <c r="E631" s="72">
        <v>0</v>
      </c>
      <c r="F631" s="72">
        <v>0</v>
      </c>
      <c r="G631" s="55">
        <f t="shared" si="143"/>
        <v>0</v>
      </c>
      <c r="H631" s="55">
        <f t="shared" si="144"/>
        <v>250.0008</v>
      </c>
      <c r="I631" s="55">
        <f t="shared" si="145"/>
        <v>0</v>
      </c>
    </row>
    <row r="632" spans="1:9" ht="42.75" customHeight="1">
      <c r="A632" s="67" t="s">
        <v>1024</v>
      </c>
      <c r="B632" s="25" t="s">
        <v>17</v>
      </c>
      <c r="C632" s="59" t="s">
        <v>1033</v>
      </c>
      <c r="D632" s="72">
        <v>1651.9248399999999</v>
      </c>
      <c r="E632" s="72">
        <v>0</v>
      </c>
      <c r="F632" s="72">
        <v>0</v>
      </c>
      <c r="G632" s="55">
        <f t="shared" si="143"/>
        <v>0</v>
      </c>
      <c r="H632" s="55">
        <f t="shared" si="144"/>
        <v>1651.9248399999999</v>
      </c>
      <c r="I632" s="55">
        <f t="shared" si="145"/>
        <v>0</v>
      </c>
    </row>
    <row r="633" spans="1:9" ht="45.75" customHeight="1">
      <c r="A633" s="67" t="s">
        <v>1025</v>
      </c>
      <c r="B633" s="25" t="s">
        <v>17</v>
      </c>
      <c r="C633" s="59" t="s">
        <v>1034</v>
      </c>
      <c r="D633" s="72">
        <v>1053.1951899999999</v>
      </c>
      <c r="E633" s="72">
        <v>0</v>
      </c>
      <c r="F633" s="72">
        <v>0</v>
      </c>
      <c r="G633" s="55">
        <f t="shared" si="143"/>
        <v>0</v>
      </c>
      <c r="H633" s="55">
        <f t="shared" si="144"/>
        <v>1053.1951899999999</v>
      </c>
      <c r="I633" s="55">
        <f t="shared" si="145"/>
        <v>0</v>
      </c>
    </row>
    <row r="634" spans="1:9" ht="59.25" customHeight="1">
      <c r="A634" s="67" t="s">
        <v>1026</v>
      </c>
      <c r="B634" s="25" t="s">
        <v>17</v>
      </c>
      <c r="C634" s="59" t="s">
        <v>1035</v>
      </c>
      <c r="D634" s="72">
        <v>165.97633999999999</v>
      </c>
      <c r="E634" s="72">
        <v>0</v>
      </c>
      <c r="F634" s="72">
        <v>0</v>
      </c>
      <c r="G634" s="55">
        <f t="shared" si="143"/>
        <v>0</v>
      </c>
      <c r="H634" s="55">
        <f t="shared" si="144"/>
        <v>165.97633999999999</v>
      </c>
      <c r="I634" s="55">
        <f t="shared" si="145"/>
        <v>0</v>
      </c>
    </row>
    <row r="635" spans="1:9" ht="37.5" customHeight="1">
      <c r="A635" s="67" t="s">
        <v>332</v>
      </c>
      <c r="B635" s="25" t="s">
        <v>17</v>
      </c>
      <c r="C635" s="59" t="s">
        <v>257</v>
      </c>
      <c r="D635" s="72">
        <v>1956.5136</v>
      </c>
      <c r="E635" s="72">
        <v>893.56205</v>
      </c>
      <c r="F635" s="72">
        <v>893.56205</v>
      </c>
      <c r="G635" s="55">
        <f t="shared" si="143"/>
        <v>0</v>
      </c>
      <c r="H635" s="55">
        <f t="shared" si="144"/>
        <v>1062.95155</v>
      </c>
      <c r="I635" s="55">
        <f t="shared" si="145"/>
        <v>45.671139214161357</v>
      </c>
    </row>
    <row r="636" spans="1:9" ht="37.5" customHeight="1">
      <c r="A636" s="67" t="s">
        <v>333</v>
      </c>
      <c r="B636" s="25" t="s">
        <v>17</v>
      </c>
      <c r="C636" s="59" t="s">
        <v>258</v>
      </c>
      <c r="D636" s="72">
        <v>523.49220000000003</v>
      </c>
      <c r="E636" s="72">
        <v>146.06795</v>
      </c>
      <c r="F636" s="72">
        <v>146.06795</v>
      </c>
      <c r="G636" s="55">
        <f t="shared" si="143"/>
        <v>0</v>
      </c>
      <c r="H636" s="55">
        <f t="shared" si="144"/>
        <v>377.42425000000003</v>
      </c>
      <c r="I636" s="55">
        <f t="shared" si="145"/>
        <v>27.902602942316999</v>
      </c>
    </row>
    <row r="637" spans="1:9" ht="37.5" customHeight="1">
      <c r="A637" s="67" t="s">
        <v>429</v>
      </c>
      <c r="B637" s="25" t="s">
        <v>17</v>
      </c>
      <c r="C637" s="59" t="s">
        <v>431</v>
      </c>
      <c r="D637" s="72">
        <v>261.17254000000003</v>
      </c>
      <c r="E637" s="72">
        <v>59.248899999999999</v>
      </c>
      <c r="F637" s="72">
        <v>59.248899999999999</v>
      </c>
      <c r="G637" s="55">
        <f t="shared" si="143"/>
        <v>0</v>
      </c>
      <c r="H637" s="55">
        <f t="shared" si="144"/>
        <v>201.92364000000003</v>
      </c>
      <c r="I637" s="55">
        <f t="shared" si="145"/>
        <v>22.685731049673137</v>
      </c>
    </row>
    <row r="638" spans="1:9" ht="37.5" customHeight="1">
      <c r="A638" s="67" t="s">
        <v>334</v>
      </c>
      <c r="B638" s="25" t="s">
        <v>17</v>
      </c>
      <c r="C638" s="59" t="s">
        <v>259</v>
      </c>
      <c r="D638" s="72">
        <v>162.20437999999999</v>
      </c>
      <c r="E638" s="72">
        <v>41.119900000000001</v>
      </c>
      <c r="F638" s="72">
        <v>41.119900000000001</v>
      </c>
      <c r="G638" s="55">
        <f t="shared" si="143"/>
        <v>0</v>
      </c>
      <c r="H638" s="55">
        <f t="shared" si="144"/>
        <v>121.08447999999999</v>
      </c>
      <c r="I638" s="55">
        <f t="shared" si="145"/>
        <v>25.350671788271072</v>
      </c>
    </row>
    <row r="639" spans="1:9" ht="37.5" customHeight="1">
      <c r="A639" s="67" t="s">
        <v>335</v>
      </c>
      <c r="B639" s="25" t="s">
        <v>17</v>
      </c>
      <c r="C639" s="59" t="s">
        <v>260</v>
      </c>
      <c r="D639" s="72">
        <v>267.66334999999998</v>
      </c>
      <c r="E639" s="72">
        <v>66.5107</v>
      </c>
      <c r="F639" s="72">
        <v>66.5107</v>
      </c>
      <c r="G639" s="55">
        <f t="shared" si="143"/>
        <v>0</v>
      </c>
      <c r="H639" s="55">
        <f t="shared" si="144"/>
        <v>201.15264999999999</v>
      </c>
      <c r="I639" s="55">
        <f t="shared" si="145"/>
        <v>24.848639158106632</v>
      </c>
    </row>
    <row r="640" spans="1:9" ht="37.5" customHeight="1">
      <c r="A640" s="67" t="s">
        <v>336</v>
      </c>
      <c r="B640" s="25" t="s">
        <v>17</v>
      </c>
      <c r="C640" s="59" t="s">
        <v>261</v>
      </c>
      <c r="D640" s="72">
        <v>31.265280000000001</v>
      </c>
      <c r="E640" s="72">
        <v>0</v>
      </c>
      <c r="F640" s="72">
        <v>0</v>
      </c>
      <c r="G640" s="55">
        <f t="shared" si="143"/>
        <v>0</v>
      </c>
      <c r="H640" s="55">
        <f t="shared" si="144"/>
        <v>31.265280000000001</v>
      </c>
      <c r="I640" s="55">
        <f t="shared" si="145"/>
        <v>0</v>
      </c>
    </row>
    <row r="641" spans="1:9" ht="47.25" customHeight="1">
      <c r="A641" s="67" t="s">
        <v>430</v>
      </c>
      <c r="B641" s="25" t="s">
        <v>17</v>
      </c>
      <c r="C641" s="59" t="s">
        <v>262</v>
      </c>
      <c r="D641" s="72">
        <v>573.84119999999996</v>
      </c>
      <c r="E641" s="72">
        <v>573.84119999999996</v>
      </c>
      <c r="F641" s="72">
        <v>573.84119999999996</v>
      </c>
      <c r="G641" s="55">
        <f t="shared" si="143"/>
        <v>0</v>
      </c>
      <c r="H641" s="55">
        <f t="shared" si="144"/>
        <v>0</v>
      </c>
      <c r="I641" s="55">
        <f t="shared" si="145"/>
        <v>100</v>
      </c>
    </row>
    <row r="642" spans="1:9" ht="45.75" customHeight="1">
      <c r="A642" s="67" t="s">
        <v>593</v>
      </c>
      <c r="B642" s="25" t="s">
        <v>17</v>
      </c>
      <c r="C642" s="59" t="s">
        <v>263</v>
      </c>
      <c r="D642" s="72">
        <v>13881.74065</v>
      </c>
      <c r="E642" s="72">
        <v>5542.0634600000003</v>
      </c>
      <c r="F642" s="72">
        <v>5542.0634600000003</v>
      </c>
      <c r="G642" s="55">
        <f t="shared" si="143"/>
        <v>0</v>
      </c>
      <c r="H642" s="55">
        <f t="shared" si="144"/>
        <v>8339.6771899999985</v>
      </c>
      <c r="I642" s="55">
        <f t="shared" si="145"/>
        <v>39.923404418306866</v>
      </c>
    </row>
    <row r="643" spans="1:9" ht="51.75" customHeight="1">
      <c r="A643" s="67" t="s">
        <v>591</v>
      </c>
      <c r="B643" s="25" t="s">
        <v>17</v>
      </c>
      <c r="C643" s="59" t="s">
        <v>1036</v>
      </c>
      <c r="D643" s="72">
        <v>450</v>
      </c>
      <c r="E643" s="72">
        <v>171.35759999999999</v>
      </c>
      <c r="F643" s="72">
        <v>171.35759999999999</v>
      </c>
      <c r="G643" s="55">
        <f t="shared" si="143"/>
        <v>0</v>
      </c>
      <c r="H643" s="55">
        <f t="shared" si="144"/>
        <v>278.64240000000001</v>
      </c>
      <c r="I643" s="55">
        <f t="shared" si="145"/>
        <v>38.079466666666669</v>
      </c>
    </row>
    <row r="644" spans="1:9" ht="48" customHeight="1">
      <c r="A644" s="67" t="s">
        <v>597</v>
      </c>
      <c r="B644" s="25" t="s">
        <v>17</v>
      </c>
      <c r="C644" s="59" t="s">
        <v>1037</v>
      </c>
      <c r="D644" s="72">
        <v>500</v>
      </c>
      <c r="E644" s="72">
        <v>170.172</v>
      </c>
      <c r="F644" s="72">
        <v>170.172</v>
      </c>
      <c r="G644" s="55">
        <f t="shared" si="143"/>
        <v>0</v>
      </c>
      <c r="H644" s="55">
        <f t="shared" si="144"/>
        <v>329.82799999999997</v>
      </c>
      <c r="I644" s="55">
        <f t="shared" si="145"/>
        <v>34.034399999999998</v>
      </c>
    </row>
    <row r="645" spans="1:9" ht="34.5" customHeight="1">
      <c r="A645" s="67" t="s">
        <v>596</v>
      </c>
      <c r="B645" s="25" t="s">
        <v>17</v>
      </c>
      <c r="C645" s="59" t="s">
        <v>1038</v>
      </c>
      <c r="D645" s="72">
        <v>500</v>
      </c>
      <c r="E645" s="72">
        <v>159.81479999999999</v>
      </c>
      <c r="F645" s="72">
        <v>159.81479999999999</v>
      </c>
      <c r="G645" s="55">
        <f t="shared" si="143"/>
        <v>0</v>
      </c>
      <c r="H645" s="55">
        <f t="shared" si="144"/>
        <v>340.18520000000001</v>
      </c>
      <c r="I645" s="55">
        <f t="shared" si="145"/>
        <v>31.962959999999995</v>
      </c>
    </row>
    <row r="646" spans="1:9" ht="48" customHeight="1">
      <c r="A646" s="67" t="s">
        <v>595</v>
      </c>
      <c r="B646" s="25" t="s">
        <v>17</v>
      </c>
      <c r="C646" s="59" t="s">
        <v>1039</v>
      </c>
      <c r="D646" s="72">
        <v>250</v>
      </c>
      <c r="E646" s="72">
        <v>41.4696</v>
      </c>
      <c r="F646" s="72">
        <v>41.4696</v>
      </c>
      <c r="G646" s="55">
        <f t="shared" si="143"/>
        <v>0</v>
      </c>
      <c r="H646" s="55">
        <f t="shared" si="144"/>
        <v>208.53039999999999</v>
      </c>
      <c r="I646" s="55">
        <f t="shared" si="145"/>
        <v>16.58784</v>
      </c>
    </row>
    <row r="647" spans="1:9" ht="32.25" customHeight="1">
      <c r="A647" s="67" t="s">
        <v>337</v>
      </c>
      <c r="B647" s="25" t="s">
        <v>17</v>
      </c>
      <c r="C647" s="59" t="s">
        <v>264</v>
      </c>
      <c r="D647" s="72">
        <v>250</v>
      </c>
      <c r="E647" s="72">
        <v>0</v>
      </c>
      <c r="F647" s="72">
        <v>0</v>
      </c>
      <c r="G647" s="55">
        <f t="shared" si="143"/>
        <v>0</v>
      </c>
      <c r="H647" s="55">
        <f t="shared" si="144"/>
        <v>250</v>
      </c>
      <c r="I647" s="55">
        <f t="shared" si="145"/>
        <v>0</v>
      </c>
    </row>
    <row r="648" spans="1:9" ht="32.25" customHeight="1">
      <c r="A648" s="67" t="s">
        <v>338</v>
      </c>
      <c r="B648" s="25" t="s">
        <v>17</v>
      </c>
      <c r="C648" s="59" t="s">
        <v>265</v>
      </c>
      <c r="D648" s="72">
        <v>730</v>
      </c>
      <c r="E648" s="72">
        <v>267.70969000000002</v>
      </c>
      <c r="F648" s="72">
        <v>267.70969000000002</v>
      </c>
      <c r="G648" s="55">
        <f t="shared" si="143"/>
        <v>0</v>
      </c>
      <c r="H648" s="55">
        <f t="shared" si="144"/>
        <v>462.29030999999998</v>
      </c>
      <c r="I648" s="55">
        <f t="shared" si="145"/>
        <v>36.672560273972607</v>
      </c>
    </row>
    <row r="649" spans="1:9" ht="32.25" customHeight="1">
      <c r="A649" s="67" t="s">
        <v>339</v>
      </c>
      <c r="B649" s="25" t="s">
        <v>17</v>
      </c>
      <c r="C649" s="59" t="s">
        <v>266</v>
      </c>
      <c r="D649" s="72">
        <v>88.988</v>
      </c>
      <c r="E649" s="72">
        <v>25</v>
      </c>
      <c r="F649" s="72">
        <v>25</v>
      </c>
      <c r="G649" s="55">
        <f t="shared" si="143"/>
        <v>0</v>
      </c>
      <c r="H649" s="55">
        <f t="shared" si="144"/>
        <v>63.988</v>
      </c>
      <c r="I649" s="55">
        <f t="shared" si="145"/>
        <v>28.093675551759787</v>
      </c>
    </row>
    <row r="650" spans="1:9" ht="32.25" customHeight="1">
      <c r="A650" s="67" t="s">
        <v>340</v>
      </c>
      <c r="B650" s="25" t="s">
        <v>17</v>
      </c>
      <c r="C650" s="59" t="s">
        <v>267</v>
      </c>
      <c r="D650" s="72">
        <v>91.313999999999993</v>
      </c>
      <c r="E650" s="72">
        <v>19.999199999999998</v>
      </c>
      <c r="F650" s="72">
        <v>19.999199999999998</v>
      </c>
      <c r="G650" s="55">
        <f t="shared" si="143"/>
        <v>0</v>
      </c>
      <c r="H650" s="55">
        <f t="shared" si="144"/>
        <v>71.314799999999991</v>
      </c>
      <c r="I650" s="55">
        <f t="shared" si="145"/>
        <v>21.901570405414283</v>
      </c>
    </row>
    <row r="651" spans="1:9" ht="32.25" customHeight="1">
      <c r="A651" s="67" t="s">
        <v>341</v>
      </c>
      <c r="B651" s="25" t="s">
        <v>17</v>
      </c>
      <c r="C651" s="59" t="s">
        <v>268</v>
      </c>
      <c r="D651" s="72">
        <v>250</v>
      </c>
      <c r="E651" s="72">
        <v>47.215200000000003</v>
      </c>
      <c r="F651" s="72">
        <v>47.215200000000003</v>
      </c>
      <c r="G651" s="55">
        <f t="shared" si="143"/>
        <v>0</v>
      </c>
      <c r="H651" s="55">
        <f t="shared" si="144"/>
        <v>202.78479999999999</v>
      </c>
      <c r="I651" s="55">
        <f t="shared" si="145"/>
        <v>18.886080000000003</v>
      </c>
    </row>
    <row r="652" spans="1:9" ht="30.75" customHeight="1">
      <c r="A652" s="67" t="s">
        <v>342</v>
      </c>
      <c r="B652" s="25" t="s">
        <v>17</v>
      </c>
      <c r="C652" s="59" t="s">
        <v>269</v>
      </c>
      <c r="D652" s="72">
        <v>83</v>
      </c>
      <c r="E652" s="72">
        <v>9.9995999999999992</v>
      </c>
      <c r="F652" s="72">
        <v>9.9995999999999992</v>
      </c>
      <c r="G652" s="55">
        <f t="shared" si="143"/>
        <v>0</v>
      </c>
      <c r="H652" s="55">
        <f t="shared" si="144"/>
        <v>73.000399999999999</v>
      </c>
      <c r="I652" s="55">
        <f t="shared" si="145"/>
        <v>12.047710843373494</v>
      </c>
    </row>
    <row r="653" spans="1:9" ht="34.5" customHeight="1">
      <c r="A653" s="67" t="s">
        <v>37</v>
      </c>
      <c r="B653" s="25" t="s">
        <v>17</v>
      </c>
      <c r="C653" s="59" t="s">
        <v>270</v>
      </c>
      <c r="D653" s="72">
        <v>5564.6459999999997</v>
      </c>
      <c r="E653" s="72">
        <v>0</v>
      </c>
      <c r="F653" s="72">
        <v>0</v>
      </c>
      <c r="G653" s="55">
        <f t="shared" si="143"/>
        <v>0</v>
      </c>
      <c r="H653" s="55">
        <f t="shared" si="144"/>
        <v>5564.6459999999997</v>
      </c>
      <c r="I653" s="55">
        <f t="shared" si="145"/>
        <v>0</v>
      </c>
    </row>
    <row r="654" spans="1:9" ht="31.5" customHeight="1">
      <c r="A654" s="67" t="s">
        <v>1027</v>
      </c>
      <c r="B654" s="25" t="s">
        <v>17</v>
      </c>
      <c r="C654" s="59" t="s">
        <v>1040</v>
      </c>
      <c r="D654" s="72">
        <v>451.33332999999999</v>
      </c>
      <c r="E654" s="72">
        <v>0</v>
      </c>
      <c r="F654" s="72">
        <v>0</v>
      </c>
      <c r="G654" s="55">
        <f t="shared" si="143"/>
        <v>0</v>
      </c>
      <c r="H654" s="55">
        <f t="shared" si="144"/>
        <v>451.33332999999999</v>
      </c>
      <c r="I654" s="55">
        <f t="shared" si="145"/>
        <v>0</v>
      </c>
    </row>
    <row r="655" spans="1:9" ht="42.75" customHeight="1">
      <c r="A655" s="67" t="s">
        <v>1028</v>
      </c>
      <c r="B655" s="25" t="s">
        <v>17</v>
      </c>
      <c r="C655" s="59" t="s">
        <v>1041</v>
      </c>
      <c r="D655" s="72">
        <v>3479.5544399999999</v>
      </c>
      <c r="E655" s="72">
        <v>0</v>
      </c>
      <c r="F655" s="72">
        <v>0</v>
      </c>
      <c r="G655" s="55">
        <f t="shared" si="143"/>
        <v>0</v>
      </c>
      <c r="H655" s="55">
        <f t="shared" si="144"/>
        <v>3479.5544399999999</v>
      </c>
      <c r="I655" s="55">
        <f t="shared" si="145"/>
        <v>0</v>
      </c>
    </row>
    <row r="656" spans="1:9" ht="35.25" customHeight="1">
      <c r="A656" s="67" t="s">
        <v>1029</v>
      </c>
      <c r="B656" s="25" t="s">
        <v>17</v>
      </c>
      <c r="C656" s="59" t="s">
        <v>1042</v>
      </c>
      <c r="D656" s="72">
        <v>258.14873999999998</v>
      </c>
      <c r="E656" s="72">
        <v>0</v>
      </c>
      <c r="F656" s="72">
        <v>0</v>
      </c>
      <c r="G656" s="55">
        <f t="shared" si="143"/>
        <v>0</v>
      </c>
      <c r="H656" s="55">
        <f t="shared" si="144"/>
        <v>258.14873999999998</v>
      </c>
      <c r="I656" s="55">
        <f t="shared" si="145"/>
        <v>0</v>
      </c>
    </row>
    <row r="657" spans="1:9" s="89" customFormat="1" ht="43.5" customHeight="1">
      <c r="A657" s="67" t="s">
        <v>1030</v>
      </c>
      <c r="B657" s="63" t="s">
        <v>17</v>
      </c>
      <c r="C657" s="59" t="s">
        <v>1043</v>
      </c>
      <c r="D657" s="72">
        <v>5221.0756799999999</v>
      </c>
      <c r="E657" s="72">
        <v>0</v>
      </c>
      <c r="F657" s="72">
        <v>0</v>
      </c>
      <c r="G657" s="55">
        <f t="shared" si="143"/>
        <v>0</v>
      </c>
      <c r="H657" s="55">
        <f t="shared" si="144"/>
        <v>5221.0756799999999</v>
      </c>
      <c r="I657" s="55">
        <f t="shared" si="145"/>
        <v>0</v>
      </c>
    </row>
    <row r="658" spans="1:9" ht="109.5" customHeight="1">
      <c r="A658" s="70" t="s">
        <v>771</v>
      </c>
      <c r="B658" s="25" t="s">
        <v>17</v>
      </c>
      <c r="C658" s="59" t="s">
        <v>776</v>
      </c>
      <c r="D658" s="72">
        <v>179.37387000000001</v>
      </c>
      <c r="E658" s="72">
        <v>0</v>
      </c>
      <c r="F658" s="72">
        <v>0</v>
      </c>
      <c r="G658" s="55">
        <f t="shared" ref="G658:G660" si="146">E658-F658</f>
        <v>0</v>
      </c>
      <c r="H658" s="55">
        <f t="shared" si="144"/>
        <v>179.37387000000001</v>
      </c>
      <c r="I658" s="55">
        <f t="shared" ref="I658" si="147">F658/D658*100</f>
        <v>0</v>
      </c>
    </row>
    <row r="659" spans="1:9" s="88" customFormat="1" ht="53.25" customHeight="1">
      <c r="A659" s="155" t="s">
        <v>432</v>
      </c>
      <c r="B659" s="24"/>
      <c r="C659" s="58">
        <v>2220000000</v>
      </c>
      <c r="D659" s="56">
        <f>SUM(D660:D660)</f>
        <v>615.36383000000001</v>
      </c>
      <c r="E659" s="56">
        <f>SUM(E660:E660)</f>
        <v>0</v>
      </c>
      <c r="F659" s="56">
        <f>SUM(F660:F660)</f>
        <v>0</v>
      </c>
      <c r="G659" s="54">
        <f t="shared" si="143"/>
        <v>0</v>
      </c>
      <c r="H659" s="54">
        <f t="shared" si="144"/>
        <v>615.36383000000001</v>
      </c>
      <c r="I659" s="54">
        <f t="shared" si="145"/>
        <v>0</v>
      </c>
    </row>
    <row r="660" spans="1:9" ht="54" customHeight="1">
      <c r="A660" s="67" t="s">
        <v>777</v>
      </c>
      <c r="B660" s="25" t="s">
        <v>17</v>
      </c>
      <c r="C660" s="59" t="s">
        <v>778</v>
      </c>
      <c r="D660" s="72">
        <v>615.36383000000001</v>
      </c>
      <c r="E660" s="72">
        <v>0</v>
      </c>
      <c r="F660" s="72">
        <v>0</v>
      </c>
      <c r="G660" s="55">
        <f t="shared" si="146"/>
        <v>0</v>
      </c>
      <c r="H660" s="55">
        <f t="shared" si="144"/>
        <v>615.36383000000001</v>
      </c>
      <c r="I660" s="55">
        <f t="shared" si="145"/>
        <v>0</v>
      </c>
    </row>
    <row r="661" spans="1:9" s="88" customFormat="1" ht="88.5" customHeight="1">
      <c r="A661" s="133" t="s">
        <v>600</v>
      </c>
      <c r="B661" s="24"/>
      <c r="C661" s="58">
        <v>2230000000</v>
      </c>
      <c r="D661" s="56">
        <f>SUM(D662:D686)</f>
        <v>9979.275999999998</v>
      </c>
      <c r="E661" s="56">
        <f>SUM(E662:E686)</f>
        <v>3365.4474200000004</v>
      </c>
      <c r="F661" s="56">
        <f>SUM(F662:F686)</f>
        <v>3365.4474200000004</v>
      </c>
      <c r="G661" s="57">
        <f t="shared" si="143"/>
        <v>0</v>
      </c>
      <c r="H661" s="57">
        <f t="shared" si="144"/>
        <v>6613.8285799999976</v>
      </c>
      <c r="I661" s="54">
        <f t="shared" si="145"/>
        <v>33.724364573141393</v>
      </c>
    </row>
    <row r="662" spans="1:9" ht="90.75" customHeight="1">
      <c r="A662" s="70" t="s">
        <v>601</v>
      </c>
      <c r="B662" s="61">
        <v>441</v>
      </c>
      <c r="C662" s="59" t="s">
        <v>433</v>
      </c>
      <c r="D662" s="72">
        <v>227.072</v>
      </c>
      <c r="E662" s="72">
        <v>168.57964000000001</v>
      </c>
      <c r="F662" s="72">
        <v>168.57964000000001</v>
      </c>
      <c r="G662" s="55">
        <f t="shared" si="143"/>
        <v>0</v>
      </c>
      <c r="H662" s="55">
        <f t="shared" si="144"/>
        <v>58.492359999999991</v>
      </c>
      <c r="I662" s="55">
        <f t="shared" si="145"/>
        <v>74.240610907553545</v>
      </c>
    </row>
    <row r="663" spans="1:9" ht="99.75" customHeight="1">
      <c r="A663" s="70" t="s">
        <v>602</v>
      </c>
      <c r="B663" s="61">
        <v>441</v>
      </c>
      <c r="C663" s="59" t="s">
        <v>434</v>
      </c>
      <c r="D663" s="72">
        <v>1.4470000000000001</v>
      </c>
      <c r="E663" s="72">
        <v>1.12283</v>
      </c>
      <c r="F663" s="72">
        <v>1.12283</v>
      </c>
      <c r="G663" s="55">
        <f t="shared" si="143"/>
        <v>0</v>
      </c>
      <c r="H663" s="55">
        <f t="shared" si="144"/>
        <v>0.32417000000000007</v>
      </c>
      <c r="I663" s="55">
        <f t="shared" si="145"/>
        <v>77.597097442985486</v>
      </c>
    </row>
    <row r="664" spans="1:9" ht="99.75" customHeight="1">
      <c r="A664" s="70" t="s">
        <v>603</v>
      </c>
      <c r="B664" s="61"/>
      <c r="C664" s="59" t="s">
        <v>435</v>
      </c>
      <c r="D664" s="72">
        <v>12.502000000000001</v>
      </c>
      <c r="E664" s="72">
        <v>9.6795799999999996</v>
      </c>
      <c r="F664" s="72">
        <v>9.6795799999999996</v>
      </c>
      <c r="G664" s="55">
        <f t="shared" si="143"/>
        <v>0</v>
      </c>
      <c r="H664" s="55">
        <f t="shared" si="144"/>
        <v>2.822420000000001</v>
      </c>
      <c r="I664" s="55">
        <f t="shared" si="145"/>
        <v>77.424252119660849</v>
      </c>
    </row>
    <row r="665" spans="1:9" ht="99.75" customHeight="1">
      <c r="A665" s="70" t="s">
        <v>1044</v>
      </c>
      <c r="B665" s="61"/>
      <c r="C665" s="59" t="s">
        <v>1046</v>
      </c>
      <c r="D665" s="72">
        <v>5.0010000000000003</v>
      </c>
      <c r="E665" s="72">
        <v>3.8718400000000002</v>
      </c>
      <c r="F665" s="72">
        <v>3.8718400000000002</v>
      </c>
      <c r="G665" s="55">
        <f t="shared" si="143"/>
        <v>0</v>
      </c>
      <c r="H665" s="55">
        <f t="shared" si="144"/>
        <v>1.1291600000000002</v>
      </c>
      <c r="I665" s="55">
        <f t="shared" si="145"/>
        <v>77.42131573685262</v>
      </c>
    </row>
    <row r="666" spans="1:9" ht="99.75" customHeight="1">
      <c r="A666" s="70" t="s">
        <v>604</v>
      </c>
      <c r="B666" s="61"/>
      <c r="C666" s="59" t="s">
        <v>436</v>
      </c>
      <c r="D666" s="72">
        <v>5.0010000000000003</v>
      </c>
      <c r="E666" s="72">
        <v>3.8718400000000002</v>
      </c>
      <c r="F666" s="72">
        <v>3.8718400000000002</v>
      </c>
      <c r="G666" s="55">
        <f t="shared" si="143"/>
        <v>0</v>
      </c>
      <c r="H666" s="55">
        <f t="shared" si="144"/>
        <v>1.1291600000000002</v>
      </c>
      <c r="I666" s="55">
        <f t="shared" si="145"/>
        <v>77.42131573685262</v>
      </c>
    </row>
    <row r="667" spans="1:9" ht="85.5" customHeight="1">
      <c r="A667" s="70" t="s">
        <v>1045</v>
      </c>
      <c r="B667" s="61">
        <v>441</v>
      </c>
      <c r="C667" s="59" t="s">
        <v>1047</v>
      </c>
      <c r="D667" s="72">
        <v>5.0010000000000003</v>
      </c>
      <c r="E667" s="72">
        <v>3.8718400000000002</v>
      </c>
      <c r="F667" s="72">
        <v>3.8718400000000002</v>
      </c>
      <c r="G667" s="55">
        <f t="shared" si="143"/>
        <v>0</v>
      </c>
      <c r="H667" s="55">
        <f t="shared" si="144"/>
        <v>1.1291600000000002</v>
      </c>
      <c r="I667" s="55">
        <f t="shared" si="145"/>
        <v>77.42131573685262</v>
      </c>
    </row>
    <row r="668" spans="1:9" ht="82.5" customHeight="1">
      <c r="A668" s="70" t="s">
        <v>605</v>
      </c>
      <c r="B668" s="61">
        <v>441</v>
      </c>
      <c r="C668" s="59" t="s">
        <v>437</v>
      </c>
      <c r="D668" s="72">
        <v>7.5010000000000003</v>
      </c>
      <c r="E668" s="72">
        <v>5.8077500000000004</v>
      </c>
      <c r="F668" s="72">
        <v>5.8077500000000004</v>
      </c>
      <c r="G668" s="55">
        <f t="shared" si="143"/>
        <v>0</v>
      </c>
      <c r="H668" s="55">
        <f t="shared" si="144"/>
        <v>1.6932499999999999</v>
      </c>
      <c r="I668" s="55">
        <f t="shared" si="145"/>
        <v>77.426343154246098</v>
      </c>
    </row>
    <row r="669" spans="1:9" ht="89.25" customHeight="1">
      <c r="A669" s="70" t="s">
        <v>606</v>
      </c>
      <c r="B669" s="61">
        <v>441</v>
      </c>
      <c r="C669" s="59" t="s">
        <v>438</v>
      </c>
      <c r="D669" s="72">
        <v>51.71</v>
      </c>
      <c r="E669" s="72">
        <v>39.273600000000002</v>
      </c>
      <c r="F669" s="72">
        <v>39.273600000000002</v>
      </c>
      <c r="G669" s="55">
        <f t="shared" si="143"/>
        <v>0</v>
      </c>
      <c r="H669" s="55">
        <f t="shared" si="144"/>
        <v>12.436399999999999</v>
      </c>
      <c r="I669" s="55">
        <f t="shared" si="145"/>
        <v>75.949719590021274</v>
      </c>
    </row>
    <row r="670" spans="1:9" ht="77.25" customHeight="1">
      <c r="A670" s="67" t="s">
        <v>607</v>
      </c>
      <c r="B670" s="61">
        <v>441</v>
      </c>
      <c r="C670" s="59" t="s">
        <v>271</v>
      </c>
      <c r="D670" s="72">
        <v>1939.3389999999999</v>
      </c>
      <c r="E670" s="72">
        <v>917.04008999999996</v>
      </c>
      <c r="F670" s="72">
        <v>917.04008999999996</v>
      </c>
      <c r="G670" s="55">
        <f t="shared" si="143"/>
        <v>0</v>
      </c>
      <c r="H670" s="55">
        <f t="shared" si="144"/>
        <v>1022.29891</v>
      </c>
      <c r="I670" s="55">
        <f t="shared" si="145"/>
        <v>47.286219170552442</v>
      </c>
    </row>
    <row r="671" spans="1:9" ht="78" customHeight="1">
      <c r="A671" s="67" t="s">
        <v>608</v>
      </c>
      <c r="B671" s="61">
        <v>441</v>
      </c>
      <c r="C671" s="59" t="s">
        <v>272</v>
      </c>
      <c r="D671" s="72">
        <v>305.01600000000002</v>
      </c>
      <c r="E671" s="72">
        <v>156.70760000000001</v>
      </c>
      <c r="F671" s="72">
        <v>156.70760000000001</v>
      </c>
      <c r="G671" s="55">
        <f t="shared" si="143"/>
        <v>0</v>
      </c>
      <c r="H671" s="55">
        <f t="shared" si="144"/>
        <v>148.30840000000001</v>
      </c>
      <c r="I671" s="55">
        <f t="shared" si="145"/>
        <v>51.376845804810245</v>
      </c>
    </row>
    <row r="672" spans="1:9" ht="76.5" customHeight="1">
      <c r="A672" s="67" t="s">
        <v>609</v>
      </c>
      <c r="B672" s="61">
        <v>441</v>
      </c>
      <c r="C672" s="59" t="s">
        <v>273</v>
      </c>
      <c r="D672" s="72">
        <v>273.33499999999998</v>
      </c>
      <c r="E672" s="72">
        <v>53.750779999999999</v>
      </c>
      <c r="F672" s="72">
        <v>53.750779999999999</v>
      </c>
      <c r="G672" s="55">
        <f t="shared" si="143"/>
        <v>0</v>
      </c>
      <c r="H672" s="55">
        <f t="shared" si="144"/>
        <v>219.58421999999999</v>
      </c>
      <c r="I672" s="55">
        <f t="shared" si="145"/>
        <v>19.664799604880461</v>
      </c>
    </row>
    <row r="673" spans="1:9" ht="75.75" customHeight="1">
      <c r="A673" s="67" t="s">
        <v>610</v>
      </c>
      <c r="B673" s="61">
        <v>441</v>
      </c>
      <c r="C673" s="59" t="s">
        <v>274</v>
      </c>
      <c r="D673" s="72">
        <v>38.728000000000002</v>
      </c>
      <c r="E673" s="72">
        <v>26.499030000000001</v>
      </c>
      <c r="F673" s="72">
        <v>26.499030000000001</v>
      </c>
      <c r="G673" s="55">
        <f t="shared" si="143"/>
        <v>0</v>
      </c>
      <c r="H673" s="55">
        <f t="shared" si="144"/>
        <v>12.22897</v>
      </c>
      <c r="I673" s="55">
        <f t="shared" si="145"/>
        <v>68.423440404875024</v>
      </c>
    </row>
    <row r="674" spans="1:9" ht="65.25" customHeight="1">
      <c r="A674" s="67" t="s">
        <v>611</v>
      </c>
      <c r="B674" s="61">
        <v>441</v>
      </c>
      <c r="C674" s="59" t="s">
        <v>275</v>
      </c>
      <c r="D674" s="72">
        <v>45.555999999999997</v>
      </c>
      <c r="E674" s="72">
        <v>39.016689999999997</v>
      </c>
      <c r="F674" s="72">
        <v>39.016689999999997</v>
      </c>
      <c r="G674" s="55">
        <f t="shared" si="143"/>
        <v>0</v>
      </c>
      <c r="H674" s="55">
        <f t="shared" si="144"/>
        <v>6.5393100000000004</v>
      </c>
      <c r="I674" s="55">
        <f t="shared" si="145"/>
        <v>85.645557116515931</v>
      </c>
    </row>
    <row r="675" spans="1:9" ht="62.25" customHeight="1">
      <c r="A675" s="67" t="s">
        <v>612</v>
      </c>
      <c r="B675" s="61">
        <v>441</v>
      </c>
      <c r="C675" s="59" t="s">
        <v>276</v>
      </c>
      <c r="D675" s="72">
        <v>13.679</v>
      </c>
      <c r="E675" s="72">
        <v>5.7628599999999999</v>
      </c>
      <c r="F675" s="72">
        <v>5.7628599999999999</v>
      </c>
      <c r="G675" s="55">
        <f t="shared" si="143"/>
        <v>0</v>
      </c>
      <c r="H675" s="55">
        <f t="shared" si="144"/>
        <v>7.9161400000000004</v>
      </c>
      <c r="I675" s="55">
        <f t="shared" si="145"/>
        <v>42.129249214123838</v>
      </c>
    </row>
    <row r="676" spans="1:9" ht="69.75" customHeight="1">
      <c r="A676" s="67" t="s">
        <v>613</v>
      </c>
      <c r="B676" s="61">
        <v>441</v>
      </c>
      <c r="C676" s="59" t="s">
        <v>277</v>
      </c>
      <c r="D676" s="72">
        <v>455.05200000000002</v>
      </c>
      <c r="E676" s="72">
        <v>198.77350000000001</v>
      </c>
      <c r="F676" s="72">
        <v>198.77350000000001</v>
      </c>
      <c r="G676" s="55">
        <f t="shared" si="143"/>
        <v>0</v>
      </c>
      <c r="H676" s="55">
        <f t="shared" si="144"/>
        <v>256.27850000000001</v>
      </c>
      <c r="I676" s="55">
        <f t="shared" si="145"/>
        <v>43.68149134604397</v>
      </c>
    </row>
    <row r="677" spans="1:9" ht="62.25" customHeight="1">
      <c r="A677" s="67" t="s">
        <v>614</v>
      </c>
      <c r="B677" s="61">
        <v>441</v>
      </c>
      <c r="C677" s="59" t="s">
        <v>278</v>
      </c>
      <c r="D677" s="72">
        <v>136.666</v>
      </c>
      <c r="E677" s="72">
        <v>36.016730000000003</v>
      </c>
      <c r="F677" s="72">
        <v>36.016730000000003</v>
      </c>
      <c r="G677" s="55">
        <f t="shared" si="143"/>
        <v>0</v>
      </c>
      <c r="H677" s="55">
        <f t="shared" si="144"/>
        <v>100.64927</v>
      </c>
      <c r="I677" s="55">
        <f t="shared" si="145"/>
        <v>26.353833433333822</v>
      </c>
    </row>
    <row r="678" spans="1:9" ht="69" customHeight="1">
      <c r="A678" s="70" t="s">
        <v>615</v>
      </c>
      <c r="B678" s="61">
        <v>441</v>
      </c>
      <c r="C678" s="59" t="s">
        <v>279</v>
      </c>
      <c r="D678" s="72">
        <v>6</v>
      </c>
      <c r="E678" s="72">
        <v>0.73812</v>
      </c>
      <c r="F678" s="72">
        <v>0.73812</v>
      </c>
      <c r="G678" s="55">
        <f t="shared" si="143"/>
        <v>0</v>
      </c>
      <c r="H678" s="55">
        <f t="shared" si="144"/>
        <v>5.2618799999999997</v>
      </c>
      <c r="I678" s="55">
        <f t="shared" si="145"/>
        <v>12.302</v>
      </c>
    </row>
    <row r="679" spans="1:9" ht="81" customHeight="1">
      <c r="A679" s="70" t="s">
        <v>616</v>
      </c>
      <c r="B679" s="61">
        <v>441</v>
      </c>
      <c r="C679" s="59" t="s">
        <v>280</v>
      </c>
      <c r="D679" s="72">
        <v>3421.3420000000001</v>
      </c>
      <c r="E679" s="72">
        <v>892.30433000000005</v>
      </c>
      <c r="F679" s="72">
        <v>892.30433000000005</v>
      </c>
      <c r="G679" s="55">
        <f t="shared" si="143"/>
        <v>0</v>
      </c>
      <c r="H679" s="55">
        <f t="shared" si="144"/>
        <v>2529.0376700000002</v>
      </c>
      <c r="I679" s="55">
        <f t="shared" si="145"/>
        <v>26.080535941744497</v>
      </c>
    </row>
    <row r="680" spans="1:9" ht="86.25" customHeight="1">
      <c r="A680" s="70" t="s">
        <v>617</v>
      </c>
      <c r="B680" s="61">
        <v>441</v>
      </c>
      <c r="C680" s="59" t="s">
        <v>281</v>
      </c>
      <c r="D680" s="72">
        <v>1625.242</v>
      </c>
      <c r="E680" s="72">
        <v>443.45427000000001</v>
      </c>
      <c r="F680" s="72">
        <v>443.45427000000001</v>
      </c>
      <c r="G680" s="55">
        <f t="shared" si="143"/>
        <v>0</v>
      </c>
      <c r="H680" s="55">
        <f t="shared" si="144"/>
        <v>1181.78773</v>
      </c>
      <c r="I680" s="55">
        <f t="shared" si="145"/>
        <v>27.285430108254648</v>
      </c>
    </row>
    <row r="681" spans="1:9" ht="78.75" customHeight="1">
      <c r="A681" s="70" t="s">
        <v>618</v>
      </c>
      <c r="B681" s="61">
        <v>441</v>
      </c>
      <c r="C681" s="59" t="s">
        <v>282</v>
      </c>
      <c r="D681" s="72">
        <v>268.642</v>
      </c>
      <c r="E681" s="72">
        <v>98.189340000000001</v>
      </c>
      <c r="F681" s="72">
        <v>98.189340000000001</v>
      </c>
      <c r="G681" s="55">
        <f t="shared" si="143"/>
        <v>0</v>
      </c>
      <c r="H681" s="55">
        <f t="shared" si="144"/>
        <v>170.45265999999998</v>
      </c>
      <c r="I681" s="55">
        <f t="shared" si="145"/>
        <v>36.550256475160253</v>
      </c>
    </row>
    <row r="682" spans="1:9" ht="85.5" customHeight="1">
      <c r="A682" s="70" t="s">
        <v>619</v>
      </c>
      <c r="B682" s="61">
        <v>441</v>
      </c>
      <c r="C682" s="59" t="s">
        <v>283</v>
      </c>
      <c r="D682" s="72">
        <v>457.16800000000001</v>
      </c>
      <c r="E682" s="72">
        <v>110.13536000000001</v>
      </c>
      <c r="F682" s="72">
        <v>110.13536000000001</v>
      </c>
      <c r="G682" s="55">
        <f t="shared" si="143"/>
        <v>0</v>
      </c>
      <c r="H682" s="55">
        <f t="shared" si="144"/>
        <v>347.03264000000001</v>
      </c>
      <c r="I682" s="55">
        <f t="shared" si="145"/>
        <v>24.090785006824625</v>
      </c>
    </row>
    <row r="683" spans="1:9" ht="84" customHeight="1">
      <c r="A683" s="70" t="s">
        <v>620</v>
      </c>
      <c r="B683" s="61">
        <v>441</v>
      </c>
      <c r="C683" s="59" t="s">
        <v>284</v>
      </c>
      <c r="D683" s="72">
        <v>303.92399999999998</v>
      </c>
      <c r="E683" s="72">
        <v>82.118020000000001</v>
      </c>
      <c r="F683" s="72">
        <v>82.118020000000001</v>
      </c>
      <c r="G683" s="55">
        <f t="shared" si="143"/>
        <v>0</v>
      </c>
      <c r="H683" s="55">
        <f t="shared" si="144"/>
        <v>221.80597999999998</v>
      </c>
      <c r="I683" s="55">
        <f t="shared" si="145"/>
        <v>27.019261394295945</v>
      </c>
    </row>
    <row r="684" spans="1:9" ht="80.25" customHeight="1">
      <c r="A684" s="70" t="s">
        <v>621</v>
      </c>
      <c r="B684" s="61">
        <v>441</v>
      </c>
      <c r="C684" s="59" t="s">
        <v>285</v>
      </c>
      <c r="D684" s="72">
        <v>251.01400000000001</v>
      </c>
      <c r="E684" s="72">
        <v>35.3825</v>
      </c>
      <c r="F684" s="72">
        <v>35.3825</v>
      </c>
      <c r="G684" s="55">
        <f t="shared" si="143"/>
        <v>0</v>
      </c>
      <c r="H684" s="55">
        <f t="shared" si="144"/>
        <v>215.63150000000002</v>
      </c>
      <c r="I684" s="55">
        <f t="shared" si="145"/>
        <v>14.095827324372346</v>
      </c>
    </row>
    <row r="685" spans="1:9" ht="87.75" customHeight="1">
      <c r="A685" s="70" t="s">
        <v>622</v>
      </c>
      <c r="B685" s="61">
        <v>441</v>
      </c>
      <c r="C685" s="59" t="s">
        <v>286</v>
      </c>
      <c r="D685" s="72">
        <v>78.900000000000006</v>
      </c>
      <c r="E685" s="72">
        <v>18.613440000000001</v>
      </c>
      <c r="F685" s="72">
        <v>18.613440000000001</v>
      </c>
      <c r="G685" s="55">
        <f t="shared" si="143"/>
        <v>0</v>
      </c>
      <c r="H685" s="55">
        <f t="shared" si="144"/>
        <v>60.286560000000009</v>
      </c>
      <c r="I685" s="55">
        <f t="shared" si="145"/>
        <v>23.591178707224334</v>
      </c>
    </row>
    <row r="686" spans="1:9" ht="79.5" customHeight="1">
      <c r="A686" s="70" t="s">
        <v>623</v>
      </c>
      <c r="B686" s="61">
        <v>441</v>
      </c>
      <c r="C686" s="59" t="s">
        <v>287</v>
      </c>
      <c r="D686" s="72">
        <v>44.438000000000002</v>
      </c>
      <c r="E686" s="72">
        <v>14.86584</v>
      </c>
      <c r="F686" s="72">
        <v>14.86584</v>
      </c>
      <c r="G686" s="55">
        <f t="shared" si="143"/>
        <v>0</v>
      </c>
      <c r="H686" s="55">
        <f t="shared" si="144"/>
        <v>29.572160000000004</v>
      </c>
      <c r="I686" s="55">
        <f t="shared" si="145"/>
        <v>33.452990683649134</v>
      </c>
    </row>
    <row r="687" spans="1:9" s="88" customFormat="1" ht="101.25" customHeight="1">
      <c r="A687" s="133" t="s">
        <v>1048</v>
      </c>
      <c r="B687" s="24"/>
      <c r="C687" s="16" t="s">
        <v>291</v>
      </c>
      <c r="D687" s="56">
        <f>D688</f>
        <v>409.73599999999999</v>
      </c>
      <c r="E687" s="56">
        <f>E688</f>
        <v>155.21449999999999</v>
      </c>
      <c r="F687" s="56">
        <f>F688</f>
        <v>155.21449999999999</v>
      </c>
      <c r="G687" s="54">
        <f t="shared" si="143"/>
        <v>0</v>
      </c>
      <c r="H687" s="54">
        <f t="shared" si="144"/>
        <v>254.5215</v>
      </c>
      <c r="I687" s="54">
        <f t="shared" si="145"/>
        <v>37.881587168323016</v>
      </c>
    </row>
    <row r="688" spans="1:9" ht="61.5" customHeight="1">
      <c r="A688" s="67" t="s">
        <v>1049</v>
      </c>
      <c r="B688" s="61">
        <v>441</v>
      </c>
      <c r="C688" s="59" t="s">
        <v>288</v>
      </c>
      <c r="D688" s="72">
        <v>409.73599999999999</v>
      </c>
      <c r="E688" s="72">
        <v>155.21449999999999</v>
      </c>
      <c r="F688" s="72">
        <v>155.21449999999999</v>
      </c>
      <c r="G688" s="55">
        <f t="shared" si="143"/>
        <v>0</v>
      </c>
      <c r="H688" s="55">
        <f t="shared" si="144"/>
        <v>254.5215</v>
      </c>
      <c r="I688" s="55">
        <f t="shared" si="145"/>
        <v>37.881587168323016</v>
      </c>
    </row>
    <row r="689" spans="1:10" s="88" customFormat="1" ht="51" customHeight="1">
      <c r="A689" s="133" t="s">
        <v>624</v>
      </c>
      <c r="B689" s="24"/>
      <c r="C689" s="16" t="s">
        <v>290</v>
      </c>
      <c r="D689" s="56">
        <f>D690+D691</f>
        <v>2256.7290000000003</v>
      </c>
      <c r="E689" s="56">
        <f>SUM(E690:E691)</f>
        <v>50.49644</v>
      </c>
      <c r="F689" s="56">
        <f>SUM(F690:F691)</f>
        <v>50.49644</v>
      </c>
      <c r="G689" s="54">
        <f t="shared" ref="G689:G691" si="148">E689-F689</f>
        <v>0</v>
      </c>
      <c r="H689" s="54">
        <f t="shared" ref="H689:H691" si="149">D689-F689</f>
        <v>2206.2325600000004</v>
      </c>
      <c r="I689" s="54">
        <f t="shared" ref="I689:I691" si="150">F689/D689*100</f>
        <v>2.2375943234655109</v>
      </c>
    </row>
    <row r="690" spans="1:10" s="88" customFormat="1" ht="135.75" customHeight="1">
      <c r="A690" s="70" t="s">
        <v>463</v>
      </c>
      <c r="B690" s="172">
        <v>441</v>
      </c>
      <c r="C690" s="59" t="s">
        <v>289</v>
      </c>
      <c r="D690" s="72">
        <v>2129.5520000000001</v>
      </c>
      <c r="E690" s="72">
        <v>0</v>
      </c>
      <c r="F690" s="72">
        <v>0</v>
      </c>
      <c r="G690" s="69">
        <f t="shared" si="148"/>
        <v>0</v>
      </c>
      <c r="H690" s="69">
        <f t="shared" si="149"/>
        <v>2129.5520000000001</v>
      </c>
      <c r="I690" s="69">
        <f t="shared" si="150"/>
        <v>0</v>
      </c>
    </row>
    <row r="691" spans="1:10" s="88" customFormat="1" ht="123" customHeight="1">
      <c r="A691" s="70" t="s">
        <v>625</v>
      </c>
      <c r="B691" s="172">
        <v>441</v>
      </c>
      <c r="C691" s="59" t="s">
        <v>626</v>
      </c>
      <c r="D691" s="72">
        <v>127.17700000000001</v>
      </c>
      <c r="E691" s="72">
        <v>50.49644</v>
      </c>
      <c r="F691" s="72">
        <v>50.49644</v>
      </c>
      <c r="G691" s="69">
        <f t="shared" si="148"/>
        <v>0</v>
      </c>
      <c r="H691" s="69">
        <f t="shared" si="149"/>
        <v>76.680560000000014</v>
      </c>
      <c r="I691" s="69">
        <f t="shared" si="150"/>
        <v>39.705638598174197</v>
      </c>
    </row>
    <row r="692" spans="1:10" ht="70.5" customHeight="1">
      <c r="A692" s="197" t="s">
        <v>780</v>
      </c>
      <c r="B692" s="197"/>
      <c r="C692" s="197"/>
      <c r="D692" s="197"/>
      <c r="E692" s="197"/>
      <c r="F692" s="197"/>
      <c r="G692" s="197"/>
      <c r="H692" s="197"/>
      <c r="I692" s="197"/>
    </row>
    <row r="693" spans="1:10" ht="26.25" customHeight="1">
      <c r="A693" s="187" t="s">
        <v>1</v>
      </c>
      <c r="B693" s="135"/>
      <c r="C693" s="137" t="s">
        <v>373</v>
      </c>
      <c r="D693" s="119">
        <f>SUM(D695)</f>
        <v>42.726600000000005</v>
      </c>
      <c r="E693" s="119">
        <f>SUM(E695)</f>
        <v>0</v>
      </c>
      <c r="F693" s="119">
        <f>SUM(F695)</f>
        <v>0</v>
      </c>
      <c r="G693" s="126">
        <f t="shared" ref="G693:G697" si="151">E693-F693</f>
        <v>0</v>
      </c>
      <c r="H693" s="119">
        <f t="shared" ref="H693:H697" si="152">D693-F693</f>
        <v>42.726600000000005</v>
      </c>
      <c r="I693" s="119">
        <f t="shared" ref="I693:I697" si="153">F693/D693*100</f>
        <v>0</v>
      </c>
    </row>
    <row r="694" spans="1:10" ht="37.5" customHeight="1">
      <c r="A694" s="11" t="s">
        <v>5</v>
      </c>
      <c r="B694" s="135"/>
      <c r="C694" s="135"/>
      <c r="D694" s="135"/>
      <c r="E694" s="135"/>
      <c r="F694" s="135"/>
      <c r="G694" s="136"/>
      <c r="H694" s="104"/>
      <c r="I694" s="104"/>
    </row>
    <row r="695" spans="1:10" ht="48" customHeight="1">
      <c r="A695" s="133" t="s">
        <v>371</v>
      </c>
      <c r="B695" s="188"/>
      <c r="C695" s="71" t="s">
        <v>373</v>
      </c>
      <c r="D695" s="33">
        <f>SUM(D696:D697)</f>
        <v>42.726600000000005</v>
      </c>
      <c r="E695" s="33">
        <f>SUM(E696:E697)</f>
        <v>0</v>
      </c>
      <c r="F695" s="33">
        <f>SUM(F696:F697)</f>
        <v>0</v>
      </c>
      <c r="G695" s="18">
        <f t="shared" si="151"/>
        <v>0</v>
      </c>
      <c r="H695" s="18">
        <f t="shared" si="152"/>
        <v>42.726600000000005</v>
      </c>
      <c r="I695" s="18">
        <f t="shared" si="153"/>
        <v>0</v>
      </c>
    </row>
    <row r="696" spans="1:10" ht="54" customHeight="1">
      <c r="A696" s="67" t="s">
        <v>372</v>
      </c>
      <c r="B696" s="169">
        <v>441</v>
      </c>
      <c r="C696" s="59" t="s">
        <v>464</v>
      </c>
      <c r="D696" s="72">
        <v>8.5686</v>
      </c>
      <c r="E696" s="72">
        <v>0</v>
      </c>
      <c r="F696" s="72">
        <v>0</v>
      </c>
      <c r="G696" s="69">
        <f t="shared" si="151"/>
        <v>0</v>
      </c>
      <c r="H696" s="22">
        <f t="shared" si="152"/>
        <v>8.5686</v>
      </c>
      <c r="I696" s="22">
        <f t="shared" si="153"/>
        <v>0</v>
      </c>
    </row>
    <row r="697" spans="1:10" ht="161.25" customHeight="1">
      <c r="A697" s="70" t="s">
        <v>779</v>
      </c>
      <c r="B697" s="169">
        <v>441</v>
      </c>
      <c r="C697" s="59" t="s">
        <v>374</v>
      </c>
      <c r="D697" s="72">
        <v>34.158000000000001</v>
      </c>
      <c r="E697" s="72">
        <v>0</v>
      </c>
      <c r="F697" s="72">
        <v>0</v>
      </c>
      <c r="G697" s="69">
        <f t="shared" si="151"/>
        <v>0</v>
      </c>
      <c r="H697" s="22">
        <f t="shared" si="152"/>
        <v>34.158000000000001</v>
      </c>
      <c r="I697" s="22">
        <f t="shared" si="153"/>
        <v>0</v>
      </c>
    </row>
    <row r="698" spans="1:10">
      <c r="A698" s="97"/>
      <c r="B698" s="98"/>
      <c r="C698" s="98"/>
      <c r="D698" s="99"/>
      <c r="E698" s="99"/>
      <c r="F698" s="116"/>
      <c r="G698" s="99"/>
      <c r="H698" s="99"/>
      <c r="I698" s="99"/>
      <c r="J698" s="138"/>
    </row>
    <row r="699" spans="1:10">
      <c r="A699" s="97"/>
      <c r="B699" s="98"/>
      <c r="C699" s="98"/>
      <c r="D699" s="99"/>
      <c r="E699" s="99"/>
      <c r="F699" s="116"/>
      <c r="G699" s="99"/>
      <c r="H699" s="99"/>
      <c r="I699" s="99"/>
      <c r="J699" s="138"/>
    </row>
    <row r="700" spans="1:10">
      <c r="A700" s="97"/>
      <c r="B700" s="98"/>
      <c r="C700" s="98"/>
      <c r="D700" s="99"/>
      <c r="E700" s="99"/>
      <c r="F700" s="116"/>
      <c r="G700" s="99"/>
      <c r="H700" s="99"/>
      <c r="I700" s="99"/>
      <c r="J700" s="138"/>
    </row>
    <row r="701" spans="1:10">
      <c r="A701" s="143"/>
      <c r="B701" s="144"/>
      <c r="C701" s="144"/>
      <c r="D701" s="145"/>
      <c r="E701" s="145"/>
      <c r="F701" s="146"/>
      <c r="G701" s="145"/>
      <c r="H701" s="145"/>
      <c r="I701" s="145"/>
      <c r="J701" s="138"/>
    </row>
    <row r="702" spans="1:10">
      <c r="A702" s="143"/>
      <c r="B702" s="144"/>
      <c r="C702" s="144"/>
      <c r="D702" s="145"/>
      <c r="E702" s="145"/>
      <c r="F702" s="146"/>
      <c r="G702" s="145"/>
      <c r="H702" s="145"/>
      <c r="I702" s="145"/>
      <c r="J702" s="138"/>
    </row>
    <row r="703" spans="1:10">
      <c r="A703" s="143"/>
      <c r="B703" s="144"/>
      <c r="C703" s="144"/>
      <c r="D703" s="145"/>
      <c r="E703" s="145"/>
      <c r="F703" s="146"/>
      <c r="G703" s="145"/>
      <c r="H703" s="145"/>
      <c r="I703" s="145"/>
      <c r="J703" s="138"/>
    </row>
    <row r="704" spans="1:10">
      <c r="A704" s="143"/>
      <c r="B704" s="144"/>
      <c r="C704" s="144"/>
      <c r="D704" s="145"/>
      <c r="E704" s="145"/>
      <c r="F704" s="146"/>
      <c r="G704" s="145"/>
      <c r="H704" s="145"/>
      <c r="I704" s="145"/>
      <c r="J704" s="138"/>
    </row>
    <row r="705" spans="1:10">
      <c r="A705" s="143"/>
      <c r="B705" s="144"/>
      <c r="C705" s="144"/>
      <c r="D705" s="145"/>
      <c r="E705" s="145"/>
      <c r="F705" s="146"/>
      <c r="G705" s="145"/>
      <c r="H705" s="145"/>
      <c r="I705" s="145"/>
      <c r="J705" s="138"/>
    </row>
    <row r="706" spans="1:10">
      <c r="A706" s="143"/>
      <c r="B706" s="144"/>
      <c r="C706" s="144"/>
      <c r="D706" s="145"/>
      <c r="E706" s="145"/>
      <c r="F706" s="146"/>
      <c r="G706" s="145"/>
      <c r="H706" s="145"/>
      <c r="I706" s="145"/>
      <c r="J706" s="138"/>
    </row>
    <row r="707" spans="1:10">
      <c r="A707" s="143"/>
      <c r="B707" s="144"/>
      <c r="C707" s="144"/>
      <c r="D707" s="145"/>
      <c r="E707" s="145"/>
      <c r="F707" s="146"/>
      <c r="G707" s="145"/>
      <c r="H707" s="145"/>
      <c r="I707" s="145"/>
      <c r="J707" s="138"/>
    </row>
    <row r="708" spans="1:10">
      <c r="A708" s="143"/>
      <c r="B708" s="144"/>
      <c r="C708" s="144"/>
      <c r="D708" s="145"/>
      <c r="E708" s="145"/>
      <c r="F708" s="146"/>
      <c r="G708" s="145"/>
      <c r="H708" s="145"/>
      <c r="I708" s="145"/>
      <c r="J708" s="138"/>
    </row>
    <row r="709" spans="1:10">
      <c r="A709" s="143"/>
      <c r="B709" s="144"/>
      <c r="C709" s="144"/>
      <c r="D709" s="145"/>
      <c r="E709" s="145"/>
      <c r="F709" s="146"/>
      <c r="G709" s="145"/>
      <c r="H709" s="145"/>
      <c r="I709" s="145"/>
      <c r="J709" s="138"/>
    </row>
    <row r="710" spans="1:10">
      <c r="A710" s="143"/>
      <c r="B710" s="144"/>
      <c r="C710" s="144"/>
      <c r="D710" s="145"/>
      <c r="E710" s="145"/>
      <c r="F710" s="146"/>
      <c r="G710" s="145"/>
      <c r="H710" s="145"/>
      <c r="I710" s="145"/>
      <c r="J710" s="138"/>
    </row>
    <row r="711" spans="1:10">
      <c r="A711" s="143"/>
      <c r="B711" s="144"/>
      <c r="C711" s="144"/>
      <c r="D711" s="145"/>
      <c r="E711" s="145"/>
      <c r="F711" s="146"/>
      <c r="G711" s="145"/>
      <c r="H711" s="145"/>
      <c r="I711" s="145"/>
      <c r="J711" s="138"/>
    </row>
    <row r="712" spans="1:10">
      <c r="A712" s="143"/>
      <c r="B712" s="144"/>
      <c r="C712" s="144"/>
      <c r="D712" s="145"/>
      <c r="E712" s="145"/>
      <c r="F712" s="146"/>
      <c r="G712" s="145"/>
      <c r="H712" s="145"/>
      <c r="I712" s="145"/>
      <c r="J712" s="138"/>
    </row>
    <row r="713" spans="1:10">
      <c r="A713" s="143"/>
      <c r="B713" s="144"/>
      <c r="C713" s="144"/>
      <c r="D713" s="145"/>
      <c r="E713" s="145"/>
      <c r="F713" s="146"/>
      <c r="G713" s="145"/>
      <c r="H713" s="145"/>
      <c r="I713" s="145"/>
      <c r="J713" s="138"/>
    </row>
    <row r="714" spans="1:10">
      <c r="A714" s="143"/>
      <c r="B714" s="144"/>
      <c r="C714" s="144"/>
      <c r="D714" s="145"/>
      <c r="E714" s="145"/>
      <c r="F714" s="146"/>
      <c r="G714" s="145"/>
      <c r="H714" s="145"/>
      <c r="I714" s="145"/>
      <c r="J714" s="138"/>
    </row>
    <row r="715" spans="1:10">
      <c r="A715" s="143"/>
      <c r="B715" s="144"/>
      <c r="C715" s="144"/>
      <c r="D715" s="145"/>
      <c r="E715" s="145"/>
      <c r="F715" s="146"/>
      <c r="G715" s="145"/>
      <c r="H715" s="145"/>
      <c r="I715" s="145"/>
      <c r="J715" s="138"/>
    </row>
    <row r="716" spans="1:10">
      <c r="A716" s="143"/>
      <c r="B716" s="144"/>
      <c r="C716" s="144"/>
      <c r="D716" s="145"/>
      <c r="E716" s="145"/>
      <c r="F716" s="146"/>
      <c r="G716" s="145"/>
      <c r="H716" s="145"/>
      <c r="I716" s="145"/>
      <c r="J716" s="138"/>
    </row>
    <row r="717" spans="1:10">
      <c r="A717" s="143"/>
      <c r="B717" s="144"/>
      <c r="C717" s="144"/>
      <c r="D717" s="145"/>
      <c r="E717" s="145"/>
      <c r="F717" s="146"/>
      <c r="G717" s="145"/>
      <c r="H717" s="145"/>
      <c r="I717" s="145"/>
      <c r="J717" s="138"/>
    </row>
    <row r="718" spans="1:10">
      <c r="A718" s="143"/>
      <c r="B718" s="144"/>
      <c r="C718" s="144"/>
      <c r="D718" s="145"/>
      <c r="E718" s="145"/>
      <c r="F718" s="146"/>
      <c r="G718" s="145"/>
      <c r="H718" s="145"/>
      <c r="I718" s="145"/>
      <c r="J718" s="138"/>
    </row>
    <row r="719" spans="1:10">
      <c r="A719" s="143"/>
      <c r="B719" s="144"/>
      <c r="C719" s="144"/>
      <c r="D719" s="145"/>
      <c r="E719" s="145"/>
      <c r="F719" s="146"/>
      <c r="G719" s="145"/>
      <c r="H719" s="145"/>
      <c r="I719" s="145"/>
      <c r="J719" s="138"/>
    </row>
    <row r="720" spans="1:10">
      <c r="A720" s="143"/>
      <c r="B720" s="144"/>
      <c r="C720" s="144"/>
      <c r="D720" s="145"/>
      <c r="E720" s="145"/>
      <c r="F720" s="146"/>
      <c r="G720" s="145"/>
      <c r="H720" s="145"/>
      <c r="I720" s="145"/>
      <c r="J720" s="138"/>
    </row>
    <row r="721" spans="1:10">
      <c r="A721" s="143"/>
      <c r="B721" s="144"/>
      <c r="C721" s="144"/>
      <c r="D721" s="145"/>
      <c r="E721" s="145"/>
      <c r="F721" s="146"/>
      <c r="G721" s="145"/>
      <c r="H721" s="145"/>
      <c r="I721" s="145"/>
      <c r="J721" s="138"/>
    </row>
    <row r="722" spans="1:10">
      <c r="A722" s="143"/>
      <c r="B722" s="144"/>
      <c r="C722" s="144"/>
      <c r="D722" s="145"/>
      <c r="E722" s="145"/>
      <c r="F722" s="146"/>
      <c r="G722" s="145"/>
      <c r="H722" s="145"/>
      <c r="I722" s="145"/>
      <c r="J722" s="138"/>
    </row>
    <row r="723" spans="1:10">
      <c r="A723" s="143"/>
      <c r="B723" s="144"/>
      <c r="C723" s="144"/>
      <c r="D723" s="145"/>
      <c r="E723" s="145"/>
      <c r="F723" s="146"/>
      <c r="G723" s="145"/>
      <c r="H723" s="145"/>
      <c r="I723" s="145"/>
      <c r="J723" s="138"/>
    </row>
    <row r="724" spans="1:10">
      <c r="A724" s="143"/>
      <c r="B724" s="144"/>
      <c r="C724" s="144"/>
      <c r="D724" s="145"/>
      <c r="E724" s="145"/>
      <c r="F724" s="146"/>
      <c r="G724" s="145"/>
      <c r="H724" s="145"/>
      <c r="I724" s="145"/>
      <c r="J724" s="138"/>
    </row>
    <row r="725" spans="1:10">
      <c r="A725" s="143"/>
      <c r="B725" s="144"/>
      <c r="C725" s="144"/>
      <c r="D725" s="145"/>
      <c r="E725" s="145"/>
      <c r="F725" s="146"/>
      <c r="G725" s="145"/>
      <c r="H725" s="145"/>
      <c r="I725" s="145"/>
      <c r="J725" s="138"/>
    </row>
    <row r="726" spans="1:10">
      <c r="A726" s="143"/>
      <c r="B726" s="144"/>
      <c r="C726" s="144"/>
      <c r="D726" s="145"/>
      <c r="E726" s="145"/>
      <c r="F726" s="146"/>
      <c r="G726" s="145"/>
      <c r="H726" s="145"/>
      <c r="I726" s="145"/>
      <c r="J726" s="138"/>
    </row>
    <row r="727" spans="1:10">
      <c r="A727" s="143"/>
      <c r="B727" s="144"/>
      <c r="C727" s="144"/>
      <c r="D727" s="145"/>
      <c r="E727" s="145"/>
      <c r="F727" s="146"/>
      <c r="G727" s="145"/>
      <c r="H727" s="145"/>
      <c r="I727" s="145"/>
      <c r="J727" s="138"/>
    </row>
    <row r="728" spans="1:10">
      <c r="A728" s="143"/>
      <c r="B728" s="144"/>
      <c r="C728" s="144"/>
      <c r="D728" s="145"/>
      <c r="E728" s="145"/>
      <c r="F728" s="146"/>
      <c r="G728" s="145"/>
      <c r="H728" s="145"/>
      <c r="I728" s="145"/>
      <c r="J728" s="138"/>
    </row>
    <row r="729" spans="1:10">
      <c r="A729" s="143"/>
      <c r="B729" s="144"/>
      <c r="C729" s="144"/>
      <c r="D729" s="145"/>
      <c r="E729" s="145"/>
      <c r="F729" s="146"/>
      <c r="G729" s="145"/>
      <c r="H729" s="145"/>
      <c r="I729" s="145"/>
      <c r="J729" s="138"/>
    </row>
    <row r="730" spans="1:10">
      <c r="A730" s="143"/>
      <c r="B730" s="144"/>
      <c r="C730" s="144"/>
      <c r="D730" s="145"/>
      <c r="E730" s="145"/>
      <c r="F730" s="146"/>
      <c r="G730" s="145"/>
      <c r="H730" s="145"/>
      <c r="I730" s="145"/>
      <c r="J730" s="138"/>
    </row>
    <row r="731" spans="1:10">
      <c r="A731" s="143"/>
      <c r="B731" s="144"/>
      <c r="C731" s="144"/>
      <c r="D731" s="145"/>
      <c r="E731" s="145"/>
      <c r="F731" s="146"/>
      <c r="G731" s="145"/>
      <c r="H731" s="145"/>
      <c r="I731" s="145"/>
      <c r="J731" s="138"/>
    </row>
    <row r="732" spans="1:10">
      <c r="A732" s="143"/>
      <c r="B732" s="144"/>
      <c r="C732" s="144"/>
      <c r="D732" s="145"/>
      <c r="E732" s="145"/>
      <c r="F732" s="146"/>
      <c r="G732" s="145"/>
      <c r="H732" s="145"/>
      <c r="I732" s="145"/>
      <c r="J732" s="138"/>
    </row>
    <row r="733" spans="1:10">
      <c r="A733" s="143"/>
      <c r="B733" s="144"/>
      <c r="C733" s="144"/>
      <c r="D733" s="145"/>
      <c r="E733" s="145"/>
      <c r="F733" s="146"/>
      <c r="G733" s="145"/>
      <c r="H733" s="145"/>
      <c r="I733" s="145"/>
      <c r="J733" s="138"/>
    </row>
    <row r="734" spans="1:10">
      <c r="A734" s="143"/>
      <c r="B734" s="144"/>
      <c r="C734" s="144"/>
      <c r="D734" s="145"/>
      <c r="E734" s="145"/>
      <c r="F734" s="146"/>
      <c r="G734" s="145"/>
      <c r="H734" s="145"/>
      <c r="I734" s="145"/>
      <c r="J734" s="138"/>
    </row>
    <row r="735" spans="1:10">
      <c r="A735" s="143"/>
      <c r="B735" s="144"/>
      <c r="C735" s="144"/>
      <c r="D735" s="145"/>
      <c r="E735" s="145"/>
      <c r="F735" s="146"/>
      <c r="G735" s="145"/>
      <c r="H735" s="145"/>
      <c r="I735" s="145"/>
      <c r="J735" s="138"/>
    </row>
    <row r="736" spans="1:10">
      <c r="A736" s="143"/>
      <c r="B736" s="144"/>
      <c r="C736" s="144"/>
      <c r="D736" s="145"/>
      <c r="E736" s="145"/>
      <c r="F736" s="146"/>
      <c r="G736" s="145"/>
      <c r="H736" s="145"/>
      <c r="I736" s="145"/>
      <c r="J736" s="138"/>
    </row>
    <row r="737" spans="1:10">
      <c r="A737" s="143"/>
      <c r="B737" s="144"/>
      <c r="C737" s="144"/>
      <c r="D737" s="145"/>
      <c r="E737" s="145"/>
      <c r="F737" s="146"/>
      <c r="G737" s="145"/>
      <c r="H737" s="145"/>
      <c r="I737" s="145"/>
      <c r="J737" s="138"/>
    </row>
    <row r="738" spans="1:10">
      <c r="A738" s="143"/>
      <c r="B738" s="144"/>
      <c r="C738" s="144"/>
      <c r="D738" s="145"/>
      <c r="E738" s="145"/>
      <c r="F738" s="146"/>
      <c r="G738" s="145"/>
      <c r="H738" s="145"/>
      <c r="I738" s="145"/>
      <c r="J738" s="138"/>
    </row>
    <row r="739" spans="1:10">
      <c r="A739" s="143"/>
      <c r="B739" s="144"/>
      <c r="C739" s="144"/>
      <c r="D739" s="145"/>
      <c r="E739" s="145"/>
      <c r="F739" s="146"/>
      <c r="G739" s="145"/>
      <c r="H739" s="145"/>
      <c r="I739" s="145"/>
      <c r="J739" s="138"/>
    </row>
    <row r="740" spans="1:10">
      <c r="A740" s="143"/>
      <c r="B740" s="144"/>
      <c r="C740" s="144"/>
      <c r="D740" s="145"/>
      <c r="E740" s="145"/>
      <c r="F740" s="146"/>
      <c r="G740" s="145"/>
      <c r="H740" s="145"/>
      <c r="I740" s="145"/>
      <c r="J740" s="138"/>
    </row>
    <row r="741" spans="1:10">
      <c r="A741" s="143"/>
      <c r="B741" s="144"/>
      <c r="C741" s="144"/>
      <c r="D741" s="145"/>
      <c r="E741" s="145"/>
      <c r="F741" s="146"/>
      <c r="G741" s="145"/>
      <c r="H741" s="145"/>
      <c r="I741" s="145"/>
      <c r="J741" s="138"/>
    </row>
    <row r="742" spans="1:10">
      <c r="A742" s="143"/>
      <c r="B742" s="144"/>
      <c r="C742" s="144"/>
      <c r="D742" s="145"/>
      <c r="E742" s="145"/>
      <c r="F742" s="146"/>
      <c r="G742" s="145"/>
      <c r="H742" s="145"/>
      <c r="I742" s="145"/>
      <c r="J742" s="138"/>
    </row>
    <row r="743" spans="1:10">
      <c r="A743" s="143"/>
      <c r="B743" s="144"/>
      <c r="C743" s="144"/>
      <c r="D743" s="145"/>
      <c r="E743" s="145"/>
      <c r="F743" s="146"/>
      <c r="G743" s="145"/>
      <c r="H743" s="145"/>
      <c r="I743" s="145"/>
      <c r="J743" s="138"/>
    </row>
    <row r="744" spans="1:10">
      <c r="A744" s="143"/>
      <c r="B744" s="144"/>
      <c r="C744" s="144"/>
      <c r="D744" s="145"/>
      <c r="E744" s="145"/>
      <c r="F744" s="146"/>
      <c r="G744" s="145"/>
      <c r="H744" s="145"/>
      <c r="I744" s="145"/>
      <c r="J744" s="138"/>
    </row>
    <row r="745" spans="1:10">
      <c r="A745" s="143"/>
      <c r="B745" s="144"/>
      <c r="C745" s="144"/>
      <c r="D745" s="145"/>
      <c r="E745" s="145"/>
      <c r="F745" s="146"/>
      <c r="G745" s="145"/>
      <c r="H745" s="145"/>
      <c r="I745" s="145"/>
      <c r="J745" s="138"/>
    </row>
    <row r="746" spans="1:10">
      <c r="A746" s="143"/>
      <c r="B746" s="144"/>
      <c r="C746" s="144"/>
      <c r="D746" s="145"/>
      <c r="E746" s="145"/>
      <c r="F746" s="146"/>
      <c r="G746" s="145"/>
      <c r="H746" s="145"/>
      <c r="I746" s="145"/>
      <c r="J746" s="138"/>
    </row>
    <row r="747" spans="1:10">
      <c r="A747" s="143"/>
      <c r="B747" s="144"/>
      <c r="C747" s="144"/>
      <c r="D747" s="145"/>
      <c r="E747" s="145"/>
      <c r="F747" s="146"/>
      <c r="G747" s="145"/>
      <c r="H747" s="145"/>
      <c r="I747" s="145"/>
      <c r="J747" s="138"/>
    </row>
    <row r="748" spans="1:10">
      <c r="A748" s="143"/>
      <c r="B748" s="144"/>
      <c r="C748" s="144"/>
      <c r="D748" s="145"/>
      <c r="E748" s="145"/>
      <c r="F748" s="146"/>
      <c r="G748" s="145"/>
      <c r="H748" s="145"/>
      <c r="I748" s="145"/>
      <c r="J748" s="138"/>
    </row>
    <row r="749" spans="1:10">
      <c r="A749" s="143"/>
      <c r="B749" s="144"/>
      <c r="C749" s="144"/>
      <c r="D749" s="145"/>
      <c r="E749" s="145"/>
      <c r="F749" s="146"/>
      <c r="G749" s="145"/>
      <c r="H749" s="145"/>
      <c r="I749" s="145"/>
      <c r="J749" s="138"/>
    </row>
    <row r="750" spans="1:10">
      <c r="A750" s="143"/>
      <c r="B750" s="144"/>
      <c r="C750" s="144"/>
      <c r="D750" s="145"/>
      <c r="E750" s="145"/>
      <c r="F750" s="146"/>
      <c r="G750" s="145"/>
      <c r="H750" s="145"/>
      <c r="I750" s="145"/>
      <c r="J750" s="138"/>
    </row>
    <row r="751" spans="1:10">
      <c r="A751" s="143"/>
      <c r="B751" s="144"/>
      <c r="C751" s="144"/>
      <c r="D751" s="145"/>
      <c r="E751" s="145"/>
      <c r="F751" s="146"/>
      <c r="G751" s="145"/>
      <c r="H751" s="145"/>
      <c r="I751" s="145"/>
      <c r="J751" s="138"/>
    </row>
    <row r="752" spans="1:10">
      <c r="A752" s="143"/>
      <c r="B752" s="144"/>
      <c r="C752" s="144"/>
      <c r="D752" s="145"/>
      <c r="E752" s="145"/>
      <c r="F752" s="146"/>
      <c r="G752" s="145"/>
      <c r="H752" s="145"/>
      <c r="I752" s="145"/>
      <c r="J752" s="138"/>
    </row>
    <row r="753" spans="1:10">
      <c r="A753" s="143"/>
      <c r="B753" s="144"/>
      <c r="C753" s="144"/>
      <c r="D753" s="145"/>
      <c r="E753" s="145"/>
      <c r="F753" s="146"/>
      <c r="G753" s="145"/>
      <c r="H753" s="145"/>
      <c r="I753" s="145"/>
      <c r="J753" s="138"/>
    </row>
    <row r="754" spans="1:10">
      <c r="A754" s="143"/>
      <c r="B754" s="144"/>
      <c r="C754" s="144"/>
      <c r="D754" s="145"/>
      <c r="E754" s="145"/>
      <c r="F754" s="146"/>
      <c r="G754" s="145"/>
      <c r="H754" s="145"/>
      <c r="I754" s="145"/>
      <c r="J754" s="138"/>
    </row>
    <row r="755" spans="1:10">
      <c r="A755" s="143"/>
      <c r="B755" s="144"/>
      <c r="C755" s="144"/>
      <c r="D755" s="145"/>
      <c r="E755" s="145"/>
      <c r="F755" s="146"/>
      <c r="G755" s="145"/>
      <c r="H755" s="145"/>
      <c r="I755" s="145"/>
      <c r="J755" s="138"/>
    </row>
    <row r="756" spans="1:10">
      <c r="A756" s="143"/>
      <c r="B756" s="144"/>
      <c r="C756" s="144"/>
      <c r="D756" s="145"/>
      <c r="E756" s="145"/>
      <c r="F756" s="146"/>
      <c r="G756" s="145"/>
      <c r="H756" s="145"/>
      <c r="I756" s="145"/>
      <c r="J756" s="138"/>
    </row>
    <row r="757" spans="1:10">
      <c r="A757" s="143"/>
      <c r="B757" s="144"/>
      <c r="C757" s="144"/>
      <c r="D757" s="145"/>
      <c r="E757" s="145"/>
      <c r="F757" s="146"/>
      <c r="G757" s="145"/>
      <c r="H757" s="145"/>
      <c r="I757" s="145"/>
      <c r="J757" s="138"/>
    </row>
    <row r="758" spans="1:10">
      <c r="A758" s="143"/>
      <c r="B758" s="144"/>
      <c r="C758" s="144"/>
      <c r="D758" s="145"/>
      <c r="E758" s="145"/>
      <c r="F758" s="146"/>
      <c r="G758" s="145"/>
      <c r="H758" s="145"/>
      <c r="I758" s="145"/>
      <c r="J758" s="138"/>
    </row>
    <row r="759" spans="1:10">
      <c r="A759" s="143"/>
      <c r="B759" s="144"/>
      <c r="C759" s="144"/>
      <c r="D759" s="145"/>
      <c r="E759" s="145"/>
      <c r="F759" s="146"/>
      <c r="G759" s="145"/>
      <c r="H759" s="145"/>
      <c r="I759" s="145"/>
      <c r="J759" s="138"/>
    </row>
    <row r="760" spans="1:10">
      <c r="A760" s="143"/>
      <c r="B760" s="144"/>
      <c r="C760" s="144"/>
      <c r="D760" s="145"/>
      <c r="E760" s="145"/>
      <c r="F760" s="146"/>
      <c r="G760" s="145"/>
      <c r="H760" s="145"/>
      <c r="I760" s="145"/>
      <c r="J760" s="138"/>
    </row>
    <row r="761" spans="1:10">
      <c r="A761" s="143"/>
      <c r="B761" s="144"/>
      <c r="C761" s="144"/>
      <c r="D761" s="145"/>
      <c r="E761" s="145"/>
      <c r="F761" s="146"/>
      <c r="G761" s="145"/>
      <c r="H761" s="145"/>
      <c r="I761" s="145"/>
      <c r="J761" s="138"/>
    </row>
    <row r="762" spans="1:10">
      <c r="A762" s="143"/>
      <c r="B762" s="144"/>
      <c r="C762" s="144"/>
      <c r="D762" s="145"/>
      <c r="E762" s="145"/>
      <c r="F762" s="146"/>
      <c r="G762" s="145"/>
      <c r="H762" s="145"/>
      <c r="I762" s="145"/>
      <c r="J762" s="138"/>
    </row>
    <row r="763" spans="1:10">
      <c r="A763" s="143"/>
      <c r="B763" s="144"/>
      <c r="C763" s="144"/>
      <c r="D763" s="145"/>
      <c r="E763" s="145"/>
      <c r="F763" s="146"/>
      <c r="G763" s="145"/>
      <c r="H763" s="145"/>
      <c r="I763" s="145"/>
      <c r="J763" s="138"/>
    </row>
    <row r="764" spans="1:10">
      <c r="A764" s="143"/>
      <c r="B764" s="144"/>
      <c r="C764" s="144"/>
      <c r="D764" s="145"/>
      <c r="E764" s="145"/>
      <c r="F764" s="146"/>
      <c r="G764" s="145"/>
      <c r="H764" s="145"/>
      <c r="I764" s="145"/>
      <c r="J764" s="138"/>
    </row>
    <row r="765" spans="1:10">
      <c r="A765" s="143"/>
      <c r="B765" s="144"/>
      <c r="C765" s="144"/>
      <c r="D765" s="145"/>
      <c r="E765" s="145"/>
      <c r="F765" s="146"/>
      <c r="G765" s="145"/>
      <c r="H765" s="145"/>
      <c r="I765" s="145"/>
      <c r="J765" s="138"/>
    </row>
    <row r="766" spans="1:10">
      <c r="A766" s="143"/>
      <c r="B766" s="144"/>
      <c r="C766" s="144"/>
      <c r="D766" s="145"/>
      <c r="E766" s="145"/>
      <c r="F766" s="146"/>
      <c r="G766" s="145"/>
      <c r="H766" s="145"/>
      <c r="I766" s="145"/>
      <c r="J766" s="138"/>
    </row>
    <row r="767" spans="1:10">
      <c r="A767" s="143"/>
      <c r="B767" s="144"/>
      <c r="C767" s="144"/>
      <c r="D767" s="145"/>
      <c r="E767" s="145"/>
      <c r="F767" s="146"/>
      <c r="G767" s="145"/>
      <c r="H767" s="145"/>
      <c r="I767" s="145"/>
      <c r="J767" s="138"/>
    </row>
    <row r="768" spans="1:10">
      <c r="A768" s="143"/>
      <c r="B768" s="144"/>
      <c r="C768" s="144"/>
      <c r="D768" s="145"/>
      <c r="E768" s="145"/>
      <c r="F768" s="146"/>
      <c r="G768" s="145"/>
      <c r="H768" s="145"/>
      <c r="I768" s="145"/>
      <c r="J768" s="138"/>
    </row>
    <row r="769" spans="1:10">
      <c r="A769" s="143"/>
      <c r="B769" s="144"/>
      <c r="C769" s="144"/>
      <c r="D769" s="145"/>
      <c r="E769" s="145"/>
      <c r="F769" s="146"/>
      <c r="G769" s="145"/>
      <c r="H769" s="145"/>
      <c r="I769" s="145"/>
      <c r="J769" s="138"/>
    </row>
    <row r="770" spans="1:10">
      <c r="A770" s="143"/>
      <c r="B770" s="144"/>
      <c r="C770" s="144"/>
      <c r="D770" s="145"/>
      <c r="E770" s="145"/>
      <c r="F770" s="146"/>
      <c r="G770" s="145"/>
      <c r="H770" s="145"/>
      <c r="I770" s="145"/>
      <c r="J770" s="138"/>
    </row>
    <row r="771" spans="1:10">
      <c r="A771" s="143"/>
      <c r="B771" s="144"/>
      <c r="C771" s="144"/>
      <c r="D771" s="145"/>
      <c r="E771" s="145"/>
      <c r="F771" s="146"/>
      <c r="G771" s="145"/>
      <c r="H771" s="145"/>
      <c r="I771" s="145"/>
      <c r="J771" s="138"/>
    </row>
    <row r="772" spans="1:10">
      <c r="A772" s="143"/>
      <c r="B772" s="144"/>
      <c r="C772" s="144"/>
      <c r="D772" s="145"/>
      <c r="E772" s="145"/>
      <c r="F772" s="146"/>
      <c r="G772" s="145"/>
      <c r="H772" s="145"/>
      <c r="I772" s="145"/>
      <c r="J772" s="138"/>
    </row>
    <row r="773" spans="1:10">
      <c r="A773" s="143"/>
      <c r="B773" s="144"/>
      <c r="C773" s="144"/>
      <c r="D773" s="145"/>
      <c r="E773" s="145"/>
      <c r="F773" s="146"/>
      <c r="G773" s="145"/>
      <c r="H773" s="145"/>
      <c r="I773" s="145"/>
      <c r="J773" s="138"/>
    </row>
    <row r="774" spans="1:10">
      <c r="A774" s="143"/>
      <c r="B774" s="144"/>
      <c r="C774" s="144"/>
      <c r="D774" s="145"/>
      <c r="E774" s="145"/>
      <c r="F774" s="146"/>
      <c r="G774" s="145"/>
      <c r="H774" s="145"/>
      <c r="I774" s="145"/>
      <c r="J774" s="138"/>
    </row>
    <row r="775" spans="1:10">
      <c r="A775" s="143"/>
      <c r="B775" s="144"/>
      <c r="C775" s="144"/>
      <c r="D775" s="145"/>
      <c r="E775" s="145"/>
      <c r="F775" s="146"/>
      <c r="G775" s="145"/>
      <c r="H775" s="145"/>
      <c r="I775" s="145"/>
      <c r="J775" s="138"/>
    </row>
    <row r="776" spans="1:10">
      <c r="A776" s="143"/>
      <c r="B776" s="144"/>
      <c r="C776" s="144"/>
      <c r="D776" s="145"/>
      <c r="E776" s="145"/>
      <c r="F776" s="146"/>
      <c r="G776" s="145"/>
      <c r="H776" s="145"/>
      <c r="I776" s="145"/>
      <c r="J776" s="138"/>
    </row>
    <row r="777" spans="1:10">
      <c r="A777" s="143"/>
      <c r="B777" s="144"/>
      <c r="C777" s="144"/>
      <c r="D777" s="145"/>
      <c r="E777" s="145"/>
      <c r="F777" s="146"/>
      <c r="G777" s="145"/>
      <c r="H777" s="145"/>
      <c r="I777" s="145"/>
      <c r="J777" s="138"/>
    </row>
    <row r="778" spans="1:10">
      <c r="A778" s="143"/>
      <c r="B778" s="144"/>
      <c r="C778" s="144"/>
      <c r="D778" s="145"/>
      <c r="E778" s="145"/>
      <c r="F778" s="146"/>
      <c r="G778" s="145"/>
      <c r="H778" s="145"/>
      <c r="I778" s="145"/>
      <c r="J778" s="138"/>
    </row>
    <row r="779" spans="1:10">
      <c r="A779" s="139"/>
      <c r="B779" s="140"/>
      <c r="C779" s="140"/>
      <c r="D779" s="141"/>
      <c r="E779" s="141"/>
      <c r="F779" s="142"/>
      <c r="G779" s="141"/>
      <c r="H779" s="141"/>
      <c r="I779" s="141"/>
    </row>
    <row r="780" spans="1:10">
      <c r="A780" s="97"/>
      <c r="B780" s="98"/>
      <c r="C780" s="98"/>
      <c r="D780" s="99"/>
      <c r="E780" s="99"/>
      <c r="F780" s="116"/>
      <c r="G780" s="99"/>
      <c r="H780" s="99"/>
      <c r="I780" s="99"/>
    </row>
    <row r="781" spans="1:10">
      <c r="A781" s="97"/>
      <c r="B781" s="98"/>
      <c r="C781" s="98"/>
      <c r="D781" s="99"/>
      <c r="E781" s="99"/>
      <c r="F781" s="116"/>
      <c r="G781" s="99"/>
      <c r="H781" s="99"/>
      <c r="I781" s="99"/>
    </row>
    <row r="782" spans="1:10">
      <c r="A782" s="97"/>
      <c r="B782" s="98"/>
      <c r="C782" s="98"/>
      <c r="D782" s="99"/>
      <c r="E782" s="99"/>
      <c r="F782" s="116"/>
      <c r="G782" s="99"/>
      <c r="H782" s="99"/>
      <c r="I782" s="99"/>
    </row>
    <row r="783" spans="1:10">
      <c r="A783" s="97"/>
      <c r="B783" s="98"/>
      <c r="C783" s="98"/>
      <c r="D783" s="99"/>
      <c r="E783" s="99"/>
      <c r="F783" s="116"/>
      <c r="G783" s="99"/>
      <c r="H783" s="99"/>
      <c r="I783" s="99"/>
    </row>
    <row r="784" spans="1:10">
      <c r="A784" s="97"/>
      <c r="B784" s="98"/>
      <c r="C784" s="98"/>
      <c r="D784" s="99"/>
      <c r="E784" s="99"/>
      <c r="F784" s="116"/>
      <c r="G784" s="99"/>
      <c r="H784" s="99"/>
      <c r="I784" s="99"/>
    </row>
    <row r="785" spans="1:9">
      <c r="A785" s="97"/>
      <c r="B785" s="98"/>
      <c r="C785" s="98"/>
      <c r="D785" s="99"/>
      <c r="E785" s="99"/>
      <c r="F785" s="116"/>
      <c r="G785" s="99"/>
      <c r="H785" s="99"/>
      <c r="I785" s="99"/>
    </row>
    <row r="786" spans="1:9">
      <c r="A786" s="97"/>
      <c r="B786" s="98"/>
      <c r="C786" s="98"/>
      <c r="D786" s="99"/>
      <c r="E786" s="99"/>
      <c r="F786" s="116"/>
      <c r="G786" s="99"/>
      <c r="H786" s="99"/>
      <c r="I786" s="99"/>
    </row>
    <row r="787" spans="1:9">
      <c r="A787" s="97"/>
      <c r="B787" s="98"/>
      <c r="C787" s="98"/>
      <c r="D787" s="99"/>
      <c r="E787" s="99"/>
      <c r="F787" s="116"/>
      <c r="G787" s="99"/>
      <c r="H787" s="99"/>
      <c r="I787" s="99"/>
    </row>
    <row r="788" spans="1:9">
      <c r="A788" s="97"/>
      <c r="B788" s="98"/>
      <c r="C788" s="98"/>
      <c r="D788" s="99"/>
      <c r="E788" s="99"/>
      <c r="F788" s="116"/>
      <c r="G788" s="99"/>
      <c r="H788" s="99"/>
      <c r="I788" s="99"/>
    </row>
    <row r="789" spans="1:9">
      <c r="A789" s="97"/>
      <c r="B789" s="98"/>
      <c r="C789" s="98"/>
      <c r="D789" s="99"/>
      <c r="E789" s="99"/>
      <c r="F789" s="116"/>
      <c r="G789" s="99"/>
      <c r="H789" s="99"/>
      <c r="I789" s="99"/>
    </row>
    <row r="790" spans="1:9">
      <c r="A790" s="97"/>
      <c r="B790" s="98"/>
      <c r="C790" s="98"/>
      <c r="D790" s="99"/>
      <c r="E790" s="99"/>
      <c r="F790" s="116"/>
      <c r="G790" s="99"/>
      <c r="H790" s="99"/>
      <c r="I790" s="99"/>
    </row>
    <row r="791" spans="1:9">
      <c r="A791" s="97"/>
      <c r="B791" s="98"/>
      <c r="C791" s="98"/>
      <c r="D791" s="99"/>
      <c r="E791" s="99"/>
      <c r="F791" s="116"/>
      <c r="G791" s="99"/>
      <c r="H791" s="99"/>
      <c r="I791" s="99"/>
    </row>
    <row r="792" spans="1:9">
      <c r="A792" s="97"/>
      <c r="B792" s="98"/>
      <c r="C792" s="98"/>
      <c r="D792" s="99"/>
      <c r="E792" s="99"/>
      <c r="F792" s="116"/>
      <c r="G792" s="99"/>
      <c r="H792" s="99"/>
      <c r="I792" s="99"/>
    </row>
    <row r="793" spans="1:9">
      <c r="A793" s="97"/>
      <c r="B793" s="98"/>
      <c r="C793" s="98"/>
      <c r="D793" s="99"/>
      <c r="E793" s="99"/>
      <c r="F793" s="116"/>
      <c r="G793" s="99"/>
      <c r="H793" s="99"/>
      <c r="I793" s="99"/>
    </row>
    <row r="794" spans="1:9">
      <c r="A794" s="97"/>
      <c r="B794" s="98"/>
      <c r="C794" s="98"/>
      <c r="D794" s="99"/>
      <c r="E794" s="99"/>
      <c r="F794" s="116"/>
      <c r="G794" s="99"/>
      <c r="H794" s="99"/>
      <c r="I794" s="99"/>
    </row>
    <row r="795" spans="1:9">
      <c r="A795" s="97"/>
      <c r="B795" s="98"/>
      <c r="C795" s="98"/>
      <c r="D795" s="99"/>
      <c r="E795" s="99"/>
      <c r="F795" s="116"/>
      <c r="G795" s="99"/>
      <c r="H795" s="99"/>
      <c r="I795" s="99"/>
    </row>
    <row r="796" spans="1:9">
      <c r="A796" s="97"/>
      <c r="B796" s="98"/>
      <c r="C796" s="98"/>
      <c r="D796" s="99"/>
      <c r="E796" s="99"/>
      <c r="F796" s="116"/>
      <c r="G796" s="99"/>
      <c r="H796" s="99"/>
      <c r="I796" s="99"/>
    </row>
    <row r="797" spans="1:9">
      <c r="A797" s="97"/>
      <c r="B797" s="98"/>
      <c r="C797" s="98"/>
      <c r="D797" s="99"/>
      <c r="E797" s="99"/>
      <c r="F797" s="116"/>
      <c r="G797" s="99"/>
      <c r="H797" s="99"/>
      <c r="I797" s="99"/>
    </row>
    <row r="798" spans="1:9">
      <c r="A798" s="97"/>
      <c r="B798" s="98"/>
      <c r="C798" s="98"/>
      <c r="D798" s="99"/>
      <c r="E798" s="99"/>
      <c r="F798" s="116"/>
      <c r="G798" s="99"/>
      <c r="H798" s="99"/>
      <c r="I798" s="99"/>
    </row>
    <row r="799" spans="1:9">
      <c r="A799" s="97"/>
      <c r="B799" s="98"/>
      <c r="C799" s="98"/>
      <c r="D799" s="99"/>
      <c r="E799" s="99"/>
      <c r="F799" s="116"/>
      <c r="G799" s="99"/>
      <c r="H799" s="99"/>
      <c r="I799" s="99"/>
    </row>
    <row r="800" spans="1:9">
      <c r="A800" s="97"/>
      <c r="B800" s="98"/>
      <c r="C800" s="98"/>
      <c r="D800" s="99"/>
      <c r="E800" s="99"/>
      <c r="F800" s="116"/>
      <c r="G800" s="99"/>
      <c r="H800" s="99"/>
      <c r="I800" s="99"/>
    </row>
    <row r="801" spans="1:9">
      <c r="A801" s="97"/>
      <c r="B801" s="98"/>
      <c r="C801" s="98"/>
      <c r="D801" s="99"/>
      <c r="E801" s="99"/>
      <c r="F801" s="116"/>
      <c r="G801" s="99"/>
      <c r="H801" s="99"/>
      <c r="I801" s="99"/>
    </row>
    <row r="802" spans="1:9">
      <c r="A802" s="97"/>
      <c r="B802" s="98"/>
      <c r="C802" s="98"/>
      <c r="D802" s="99"/>
      <c r="E802" s="99"/>
      <c r="F802" s="116"/>
      <c r="G802" s="99"/>
      <c r="H802" s="99"/>
      <c r="I802" s="99"/>
    </row>
    <row r="803" spans="1:9">
      <c r="A803" s="97"/>
      <c r="B803" s="98"/>
      <c r="C803" s="98"/>
      <c r="D803" s="99"/>
      <c r="E803" s="99"/>
      <c r="F803" s="116"/>
      <c r="G803" s="99"/>
      <c r="H803" s="99"/>
      <c r="I803" s="99"/>
    </row>
    <row r="804" spans="1:9">
      <c r="A804" s="97"/>
      <c r="B804" s="98"/>
      <c r="C804" s="98"/>
      <c r="D804" s="99"/>
      <c r="E804" s="99"/>
      <c r="F804" s="116"/>
      <c r="G804" s="99"/>
      <c r="H804" s="99"/>
      <c r="I804" s="99"/>
    </row>
    <row r="805" spans="1:9">
      <c r="A805" s="97"/>
      <c r="B805" s="98"/>
      <c r="C805" s="98"/>
      <c r="D805" s="99"/>
      <c r="E805" s="99"/>
      <c r="F805" s="116"/>
      <c r="G805" s="99"/>
      <c r="H805" s="99"/>
      <c r="I805" s="99"/>
    </row>
    <row r="806" spans="1:9">
      <c r="A806" s="97"/>
      <c r="B806" s="98"/>
      <c r="C806" s="98"/>
      <c r="D806" s="99"/>
      <c r="E806" s="99"/>
      <c r="F806" s="116"/>
      <c r="G806" s="99"/>
      <c r="H806" s="99"/>
      <c r="I806" s="99"/>
    </row>
    <row r="807" spans="1:9">
      <c r="A807" s="97"/>
      <c r="B807" s="98"/>
      <c r="C807" s="98"/>
      <c r="D807" s="99"/>
      <c r="E807" s="99"/>
      <c r="F807" s="116"/>
      <c r="G807" s="99"/>
      <c r="H807" s="99"/>
      <c r="I807" s="99"/>
    </row>
    <row r="808" spans="1:9">
      <c r="A808" s="97"/>
      <c r="B808" s="98"/>
      <c r="C808" s="98"/>
      <c r="D808" s="99"/>
      <c r="E808" s="99"/>
      <c r="F808" s="116"/>
      <c r="G808" s="99"/>
      <c r="H808" s="99"/>
      <c r="I808" s="99"/>
    </row>
    <row r="809" spans="1:9">
      <c r="A809" s="97"/>
      <c r="B809" s="98"/>
      <c r="C809" s="98"/>
      <c r="D809" s="99"/>
      <c r="E809" s="99"/>
      <c r="F809" s="116"/>
      <c r="G809" s="99"/>
      <c r="H809" s="99"/>
      <c r="I809" s="99"/>
    </row>
    <row r="810" spans="1:9">
      <c r="A810" s="97"/>
      <c r="B810" s="98"/>
      <c r="C810" s="98"/>
      <c r="D810" s="99"/>
      <c r="E810" s="99"/>
      <c r="F810" s="116"/>
      <c r="G810" s="99"/>
      <c r="H810" s="99"/>
      <c r="I810" s="99"/>
    </row>
    <row r="811" spans="1:9">
      <c r="A811" s="97"/>
      <c r="B811" s="98"/>
      <c r="C811" s="98"/>
      <c r="D811" s="99"/>
      <c r="E811" s="99"/>
      <c r="F811" s="116"/>
      <c r="G811" s="99"/>
      <c r="H811" s="99"/>
      <c r="I811" s="99"/>
    </row>
    <row r="812" spans="1:9">
      <c r="A812" s="97"/>
      <c r="B812" s="98"/>
      <c r="C812" s="98"/>
      <c r="D812" s="99"/>
      <c r="E812" s="99"/>
      <c r="F812" s="116"/>
      <c r="G812" s="99"/>
      <c r="H812" s="99"/>
      <c r="I812" s="99"/>
    </row>
    <row r="813" spans="1:9">
      <c r="A813" s="97"/>
      <c r="B813" s="98"/>
      <c r="C813" s="98"/>
      <c r="D813" s="99"/>
      <c r="E813" s="99"/>
      <c r="F813" s="116"/>
      <c r="G813" s="99"/>
      <c r="H813" s="99"/>
      <c r="I813" s="99"/>
    </row>
    <row r="814" spans="1:9">
      <c r="A814" s="97"/>
      <c r="B814" s="98"/>
      <c r="C814" s="98"/>
      <c r="D814" s="99"/>
      <c r="E814" s="99"/>
      <c r="F814" s="116"/>
      <c r="G814" s="99"/>
      <c r="H814" s="99"/>
      <c r="I814" s="99"/>
    </row>
    <row r="815" spans="1:9">
      <c r="A815" s="97"/>
      <c r="B815" s="98"/>
      <c r="C815" s="98"/>
      <c r="D815" s="99"/>
      <c r="E815" s="99"/>
      <c r="F815" s="116"/>
      <c r="G815" s="99"/>
      <c r="H815" s="99"/>
      <c r="I815" s="99"/>
    </row>
    <row r="816" spans="1:9">
      <c r="A816" s="97"/>
      <c r="B816" s="98"/>
      <c r="C816" s="98"/>
      <c r="D816" s="99"/>
      <c r="E816" s="99"/>
      <c r="F816" s="116"/>
      <c r="G816" s="99"/>
      <c r="H816" s="99"/>
      <c r="I816" s="99"/>
    </row>
    <row r="817" spans="1:9">
      <c r="A817" s="97"/>
      <c r="B817" s="98"/>
      <c r="C817" s="98"/>
      <c r="D817" s="99"/>
      <c r="E817" s="99"/>
      <c r="F817" s="116"/>
      <c r="G817" s="99"/>
      <c r="H817" s="99"/>
      <c r="I817" s="99"/>
    </row>
    <row r="818" spans="1:9">
      <c r="A818" s="97"/>
      <c r="B818" s="98"/>
      <c r="C818" s="98"/>
      <c r="D818" s="99"/>
      <c r="E818" s="99"/>
      <c r="F818" s="116"/>
      <c r="G818" s="99"/>
      <c r="H818" s="99"/>
      <c r="I818" s="99"/>
    </row>
    <row r="819" spans="1:9">
      <c r="A819" s="97"/>
      <c r="B819" s="98"/>
      <c r="C819" s="98"/>
      <c r="D819" s="99"/>
      <c r="E819" s="99"/>
      <c r="F819" s="116"/>
      <c r="G819" s="99"/>
      <c r="H819" s="99"/>
      <c r="I819" s="99"/>
    </row>
    <row r="820" spans="1:9">
      <c r="A820" s="97"/>
      <c r="B820" s="98"/>
      <c r="C820" s="98"/>
      <c r="D820" s="99"/>
      <c r="E820" s="99"/>
      <c r="F820" s="116"/>
      <c r="G820" s="99"/>
      <c r="H820" s="99"/>
      <c r="I820" s="99"/>
    </row>
    <row r="821" spans="1:9">
      <c r="A821" s="97"/>
      <c r="B821" s="98"/>
      <c r="C821" s="98"/>
      <c r="D821" s="99"/>
      <c r="E821" s="99"/>
      <c r="F821" s="116"/>
      <c r="G821" s="99"/>
      <c r="H821" s="99"/>
      <c r="I821" s="99"/>
    </row>
    <row r="822" spans="1:9">
      <c r="A822" s="97"/>
      <c r="B822" s="98"/>
      <c r="C822" s="98"/>
      <c r="D822" s="99"/>
      <c r="E822" s="99"/>
      <c r="F822" s="116"/>
      <c r="G822" s="99"/>
      <c r="H822" s="99"/>
      <c r="I822" s="99"/>
    </row>
    <row r="823" spans="1:9">
      <c r="A823" s="97"/>
      <c r="B823" s="98"/>
      <c r="C823" s="98"/>
      <c r="D823" s="99"/>
      <c r="E823" s="99"/>
      <c r="F823" s="116"/>
      <c r="G823" s="99"/>
      <c r="H823" s="99"/>
      <c r="I823" s="99"/>
    </row>
    <row r="824" spans="1:9">
      <c r="A824" s="97"/>
      <c r="B824" s="98"/>
      <c r="C824" s="98"/>
      <c r="D824" s="99"/>
      <c r="E824" s="99"/>
      <c r="F824" s="116"/>
      <c r="G824" s="99"/>
      <c r="H824" s="99"/>
      <c r="I824" s="99"/>
    </row>
    <row r="825" spans="1:9">
      <c r="A825" s="97"/>
      <c r="B825" s="98"/>
      <c r="C825" s="98"/>
      <c r="D825" s="99"/>
      <c r="E825" s="99"/>
      <c r="F825" s="116"/>
      <c r="G825" s="99"/>
      <c r="H825" s="99"/>
      <c r="I825" s="99"/>
    </row>
    <row r="826" spans="1:9">
      <c r="A826" s="97"/>
      <c r="B826" s="98"/>
      <c r="C826" s="98"/>
      <c r="D826" s="99"/>
      <c r="E826" s="99"/>
      <c r="F826" s="116"/>
      <c r="G826" s="99"/>
      <c r="H826" s="99"/>
      <c r="I826" s="99"/>
    </row>
    <row r="827" spans="1:9">
      <c r="A827" s="97"/>
      <c r="B827" s="98"/>
      <c r="C827" s="98"/>
      <c r="D827" s="99"/>
      <c r="E827" s="99"/>
      <c r="F827" s="116"/>
      <c r="G827" s="99"/>
      <c r="H827" s="99"/>
      <c r="I827" s="99"/>
    </row>
    <row r="828" spans="1:9">
      <c r="A828" s="97"/>
      <c r="B828" s="98"/>
      <c r="C828" s="98"/>
      <c r="D828" s="99"/>
      <c r="E828" s="99"/>
      <c r="F828" s="116"/>
      <c r="G828" s="99"/>
      <c r="H828" s="99"/>
      <c r="I828" s="99"/>
    </row>
    <row r="829" spans="1:9">
      <c r="A829" s="97"/>
      <c r="B829" s="98"/>
      <c r="C829" s="98"/>
      <c r="D829" s="99"/>
      <c r="E829" s="99"/>
      <c r="F829" s="116"/>
      <c r="G829" s="99"/>
      <c r="H829" s="99"/>
      <c r="I829" s="99"/>
    </row>
    <row r="830" spans="1:9">
      <c r="A830" s="97"/>
      <c r="B830" s="98"/>
      <c r="C830" s="98"/>
      <c r="D830" s="99"/>
      <c r="E830" s="99"/>
      <c r="F830" s="116"/>
      <c r="G830" s="99"/>
      <c r="H830" s="99"/>
      <c r="I830" s="99"/>
    </row>
    <row r="831" spans="1:9">
      <c r="A831" s="97"/>
      <c r="B831" s="98"/>
      <c r="C831" s="98"/>
      <c r="D831" s="99"/>
      <c r="E831" s="99"/>
      <c r="F831" s="116"/>
      <c r="G831" s="99"/>
      <c r="H831" s="99"/>
      <c r="I831" s="99"/>
    </row>
    <row r="832" spans="1:9">
      <c r="A832" s="97"/>
      <c r="B832" s="98"/>
      <c r="C832" s="98"/>
      <c r="D832" s="99"/>
      <c r="E832" s="99"/>
      <c r="F832" s="116"/>
      <c r="G832" s="99"/>
      <c r="H832" s="99"/>
      <c r="I832" s="99"/>
    </row>
    <row r="833" spans="1:9">
      <c r="A833" s="97"/>
      <c r="B833" s="98"/>
      <c r="C833" s="98"/>
      <c r="D833" s="99"/>
      <c r="E833" s="99"/>
      <c r="F833" s="116"/>
      <c r="G833" s="99"/>
      <c r="H833" s="99"/>
      <c r="I833" s="99"/>
    </row>
    <row r="834" spans="1:9">
      <c r="A834" s="97"/>
      <c r="B834" s="98"/>
      <c r="C834" s="98"/>
      <c r="D834" s="99"/>
      <c r="E834" s="99"/>
      <c r="F834" s="116"/>
      <c r="G834" s="99"/>
      <c r="H834" s="99"/>
      <c r="I834" s="99"/>
    </row>
    <row r="835" spans="1:9">
      <c r="A835" s="97"/>
      <c r="B835" s="98"/>
      <c r="C835" s="98"/>
      <c r="D835" s="99"/>
      <c r="E835" s="99"/>
      <c r="F835" s="116"/>
      <c r="G835" s="99"/>
      <c r="H835" s="99"/>
      <c r="I835" s="99"/>
    </row>
    <row r="836" spans="1:9">
      <c r="A836" s="97"/>
      <c r="B836" s="98"/>
      <c r="C836" s="98"/>
      <c r="D836" s="99"/>
      <c r="E836" s="99"/>
      <c r="F836" s="116"/>
      <c r="G836" s="99"/>
      <c r="H836" s="99"/>
      <c r="I836" s="99"/>
    </row>
    <row r="837" spans="1:9">
      <c r="A837" s="97"/>
      <c r="B837" s="98"/>
      <c r="C837" s="98"/>
      <c r="D837" s="99"/>
      <c r="E837" s="99"/>
      <c r="F837" s="116"/>
      <c r="G837" s="99"/>
      <c r="H837" s="99"/>
      <c r="I837" s="99"/>
    </row>
    <row r="838" spans="1:9">
      <c r="A838" s="97"/>
      <c r="B838" s="98"/>
      <c r="C838" s="98"/>
      <c r="D838" s="99"/>
      <c r="E838" s="99"/>
      <c r="F838" s="116"/>
      <c r="G838" s="99"/>
      <c r="H838" s="99"/>
      <c r="I838" s="99"/>
    </row>
    <row r="839" spans="1:9">
      <c r="A839" s="97"/>
      <c r="B839" s="98"/>
      <c r="C839" s="98"/>
      <c r="D839" s="99"/>
      <c r="E839" s="99"/>
      <c r="F839" s="116"/>
      <c r="G839" s="99"/>
      <c r="H839" s="99"/>
      <c r="I839" s="99"/>
    </row>
  </sheetData>
  <mergeCells count="28">
    <mergeCell ref="I6:I9"/>
    <mergeCell ref="A12:I12"/>
    <mergeCell ref="A551:I551"/>
    <mergeCell ref="A569:I569"/>
    <mergeCell ref="A620:I620"/>
    <mergeCell ref="A171:I171"/>
    <mergeCell ref="A201:I201"/>
    <mergeCell ref="A250:I250"/>
    <mergeCell ref="A442:I442"/>
    <mergeCell ref="A470:I471"/>
    <mergeCell ref="A532:I532"/>
    <mergeCell ref="A166:I166"/>
    <mergeCell ref="A692:I692"/>
    <mergeCell ref="F1:I2"/>
    <mergeCell ref="A418:I418"/>
    <mergeCell ref="A3:I3"/>
    <mergeCell ref="A4:I4"/>
    <mergeCell ref="D6:D9"/>
    <mergeCell ref="E8:E9"/>
    <mergeCell ref="H6:H9"/>
    <mergeCell ref="A6:A9"/>
    <mergeCell ref="C6:C9"/>
    <mergeCell ref="F8:F9"/>
    <mergeCell ref="B6:B9"/>
    <mergeCell ref="A119:I119"/>
    <mergeCell ref="A353:I354"/>
    <mergeCell ref="E6:G7"/>
    <mergeCell ref="G8:G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6" fitToHeight="70" orientation="landscape" r:id="rId1"/>
  <headerFooter>
    <oddFooter>&amp;C&amp;P/&amp;N</oddFooter>
  </headerFooter>
  <rowBreaks count="9" manualBreakCount="9">
    <brk id="32" max="8" man="1"/>
    <brk id="95" max="8" man="1"/>
    <brk id="140" max="8" man="1"/>
    <brk id="183" max="8" man="1"/>
    <brk id="284" max="8" man="1"/>
    <brk id="447" max="8" man="1"/>
    <brk id="479" max="8" man="1"/>
    <brk id="553" max="8" man="1"/>
    <brk id="622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Саенко Татьяна Владимировна</dc:creator>
  <cp:lastModifiedBy>ANR</cp:lastModifiedBy>
  <cp:lastPrinted>2023-08-15T04:30:03Z</cp:lastPrinted>
  <dcterms:created xsi:type="dcterms:W3CDTF">2013-05-30T10:15:38Z</dcterms:created>
  <dcterms:modified xsi:type="dcterms:W3CDTF">2023-08-15T04:36:31Z</dcterms:modified>
</cp:coreProperties>
</file>