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1700" activeTab="0"/>
  </bookViews>
  <sheets>
    <sheet name="2020" sheetId="1" r:id="rId1"/>
  </sheets>
  <externalReferences>
    <externalReference r:id="rId4"/>
  </externalReferences>
  <definedNames>
    <definedName name="Z_3A62FDFE_B33F_4285_AF26_B946B57D89E5_.wvu.Rows" localSheetId="0" hidden="1">'2020'!$28:$28,'2020'!$39:$39,'2020'!$84:$85,'2020'!$106:$109,'2020'!$126:$126,'2020'!$130:$130,'2020'!#REF!</definedName>
    <definedName name="Z_5F4BDBB1_E645_4516_8FC8_7D1E2AFE448F_.wvu.Rows" localSheetId="0" hidden="1">'2020'!$28:$28,'2020'!$39:$39,'2020'!$67:$67,'2020'!$84:$85,'2020'!$106:$109,'2020'!$126:$126,'2020'!$130:$130</definedName>
    <definedName name="Z_791A6B44_A126_477F_8F66_87C81269CCAF_.wvu.Rows" localSheetId="0" hidden="1">'2020'!#REF!,'2020'!$124:$125,'2020'!$131:$131</definedName>
    <definedName name="Z_941B9BCB_D95B_4828_B060_DECC595C9511_.wvu.Rows" localSheetId="0" hidden="1">'2020'!$28:$28,'2020'!$31:$31,'2020'!$39:$39,'2020'!$47:$47,'2020'!$67:$67,'2020'!$71:$71,'2020'!$84:$85,'2020'!$106:$109,'2020'!$123:$131,'2020'!#REF!</definedName>
    <definedName name="Z_AD8B40E3_4B89_443C_9ACF_B6D22B3A77E7_.wvu.Rows" localSheetId="0" hidden="1">'2020'!$28:$28,'2020'!$31:$31,'2020'!$39:$39,'2020'!$47:$47,'2020'!$67:$67,'2020'!$71:$71,'2020'!$84:$85,'2020'!$106:$109,'2020'!$123:$131,'2020'!#REF!</definedName>
    <definedName name="Z_AFEF4DE1_67D6_48C6_A8C8_B9E9198BBD0E_.wvu.Rows" localSheetId="0" hidden="1">'2020'!#REF!,'2020'!$131:$131</definedName>
    <definedName name="Z_CAE69FAB_AFBE_4188_8F32_69E048226F14_.wvu.Rows" localSheetId="0" hidden="1">'2020'!$28:$28,'2020'!$31:$31,'2020'!$39:$39,'2020'!$47:$47,'2020'!$67:$67,'2020'!$71:$71,'2020'!$84:$85,'2020'!$106:$109,'2020'!$123:$131,'2020'!#REF!</definedName>
    <definedName name="Z_D2DF83CF_573E_4A86_A4BE_5A992E023C65_.wvu.Rows" localSheetId="0" hidden="1">'2020'!#REF!,'2020'!$124:$125,'2020'!$131:$131</definedName>
    <definedName name="Z_E2CE03E0_A708_4616_8DFD_0910D1C70A9E_.wvu.Rows" localSheetId="0" hidden="1">'2020'!#REF!,'2020'!$124:$125,'2020'!$131:$131</definedName>
    <definedName name="Z_E6F394BB_DB4B_47AB_A066_DC195B03AE3E_.wvu.Rows" localSheetId="0" hidden="1">'2020'!$28:$28,'2020'!$31:$31,'2020'!$36:$36,'2020'!$39:$39,'2020'!$67:$67,'2020'!$71:$71,'2020'!$84:$85,'2020'!$106:$109,'2020'!$123:$131,'2020'!#REF!</definedName>
    <definedName name="Z_E8991B2E_0E9F_48F3_A4D6_3B340ABE8C8E_.wvu.Rows" localSheetId="0" hidden="1">'2020'!$39:$40,'2020'!$131:$131</definedName>
    <definedName name="Z_F59D258D_974D_4B2B_B7CC_86B99245EC3C_.wvu.PrintArea" localSheetId="0" hidden="1">'2020'!$A$1:$E$132</definedName>
    <definedName name="Z_F59D258D_974D_4B2B_B7CC_86B99245EC3C_.wvu.Rows" localSheetId="0" hidden="1">'2020'!$28:$28,'2020'!$31:$31,'2020'!$39:$40,'2020'!$47:$47,'2020'!$67:$67,'2020'!$71:$71,'2020'!$84:$85,'2020'!$106:$109,'2020'!$126:$126,'2020'!$130:$130,'2020'!#REF!</definedName>
    <definedName name="Z_F8542D9D_A523_4F6F_8CFE_9BA4BA3D5B88_.wvu.Rows" localSheetId="0" hidden="1">'2020'!$39:$39,'2020'!$106:$109,'2020'!$124:$126,'2020'!$130:$130</definedName>
    <definedName name="Z_FAFBB87E_73E9_461E_A4E8_A0EB3259EED0_.wvu.PrintArea" localSheetId="0" hidden="1">'2020'!$A$1:$E$132</definedName>
    <definedName name="Z_FAFBB87E_73E9_461E_A4E8_A0EB3259EED0_.wvu.Rows" localSheetId="0" hidden="1">'2020'!$29:$29,'2020'!$39:$39,'2020'!$106:$109,'2020'!$124:$126,'2020'!$130:$130</definedName>
    <definedName name="_xlnm.Print_Area" localSheetId="0">'2020'!$A$1:$E$151</definedName>
  </definedNames>
  <calcPr fullCalcOnLoad="1"/>
</workbook>
</file>

<file path=xl/sharedStrings.xml><?xml version="1.0" encoding="utf-8"?>
<sst xmlns="http://schemas.openxmlformats.org/spreadsheetml/2006/main" count="206" uniqueCount="193">
  <si>
    <t>тыс. руб.</t>
  </si>
  <si>
    <t>Наименование показателей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</si>
  <si>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</si>
  <si>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</si>
  <si>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</si>
  <si>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</si>
  <si>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</si>
  <si>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</si>
  <si>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</si>
  <si>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</si>
  <si>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</si>
  <si>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</si>
  <si>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</si>
  <si>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</si>
  <si>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</si>
  <si>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</si>
  <si>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</si>
  <si>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</si>
  <si>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</si>
  <si>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</si>
  <si>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</si>
  <si>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</si>
  <si>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</si>
  <si>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</si>
  <si>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</si>
  <si>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</si>
  <si>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</si>
  <si>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</si>
  <si>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</si>
  <si>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</si>
  <si>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</si>
  <si>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</si>
  <si>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</si>
  <si>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</si>
  <si>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</si>
  <si>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</si>
  <si>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</si>
  <si>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</si>
  <si>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</si>
  <si>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</si>
  <si>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</si>
  <si>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</si>
  <si>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</si>
  <si>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</si>
  <si>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</si>
  <si>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</si>
  <si>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</si>
  <si>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</si>
  <si>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</si>
  <si>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</si>
  <si>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</si>
  <si>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</si>
  <si>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</si>
  <si>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</si>
  <si>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</si>
  <si>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</si>
  <si>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</si>
  <si>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</si>
  <si>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</si>
  <si>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</si>
  <si>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</si>
  <si>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</si>
  <si>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</si>
  <si>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</si>
  <si>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</si>
  <si>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</si>
  <si>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</si>
  <si>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</si>
  <si>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</si>
  <si>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</si>
  <si>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</si>
  <si>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</si>
  <si>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</si>
  <si>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</si>
  <si>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</si>
  <si>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</si>
  <si>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</si>
  <si>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</si>
  <si>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</si>
  <si>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</si>
  <si>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</si>
  <si>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</si>
  <si>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</si>
  <si>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</si>
  <si>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</si>
  <si>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</si>
  <si>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</si>
  <si>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</si>
  <si>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</si>
  <si>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</si>
  <si>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</si>
  <si>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</si>
  <si>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</si>
  <si>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</si>
  <si>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</si>
  <si>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</si>
  <si>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</si>
  <si>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</si>
  <si>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</si>
  <si>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</si>
  <si>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</si>
  <si>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</si>
  <si>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</si>
  <si>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</si>
  <si>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</si>
  <si>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</si>
  <si>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</si>
  <si>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</si>
  <si>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</si>
  <si>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</si>
  <si>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</si>
  <si>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</si>
  <si>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</si>
  <si>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</si>
  <si>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</si>
  <si>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</si>
  <si>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</si>
  <si>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</si>
  <si>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</si>
  <si>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</si>
  <si>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</si>
  <si>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</si>
  <si>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</si>
  <si>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</si>
  <si>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</si>
  <si>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</si>
  <si>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</si>
  <si>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</si>
  <si>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</si>
  <si>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</si>
  <si>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</si>
  <si>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</si>
  <si>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</si>
  <si>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</si>
  <si>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</si>
  <si>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</si>
  <si>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</si>
  <si>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</si>
  <si>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</si>
  <si>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</si>
  <si>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</si>
  <si>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</si>
  <si>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</si>
  <si>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</si>
  <si>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</si>
  <si>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</si>
  <si>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</si>
  <si>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</si>
  <si>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>Ежеквартальный отчет                                                                                                                Финансового управления администрации Северо-Енисейского района*</t>
  </si>
  <si>
    <t>* информация подготовлена на основании статьи 36 Бюджетного кодекса Российской Федерации, части 6 статьи 52 Федерального закона от 06.10.2003 № 131-ФЗ "Об общих принципах организации местного самоуправления в Российской Федерации"</t>
  </si>
  <si>
    <t>0200</t>
  </si>
  <si>
    <t>НАЦИОНАЛЬНАЯ ОБОРОНА</t>
  </si>
  <si>
    <t>0203</t>
  </si>
  <si>
    <t>Мобилизационная и вневойсковая подготовка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</si>
  <si>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</si>
  <si>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</si>
  <si>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</si>
  <si>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</si>
  <si>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</si>
  <si>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</si>
  <si>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1200</t>
  </si>
  <si>
    <t>СРЕДСТВА МАССОВОЙ ИНФОРМАЦИИ</t>
  </si>
  <si>
    <t>1202</t>
  </si>
  <si>
    <t>Периодическая печать и издательства</t>
  </si>
  <si>
    <t>Получение бюджетных кредитов от других бюджетов бюджетной системы РФ (+)</t>
  </si>
  <si>
    <t>Погашение бюджетных кредитов, полученных от других бюджетов бюджетной системы РФ (-)</t>
  </si>
  <si>
    <t>СПРАВОЧНО РАСХОДЫ В РАЗРЕЗЕ МУНИЦИПАЛЬНЫХ ПРОГРАММ</t>
  </si>
  <si>
    <t>Наименование</t>
  </si>
  <si>
    <t>Муниципальная программа «Развитие образования»</t>
  </si>
  <si>
    <t>Муниципальная программа «Реформирование и модернизация жилищно-коммунального хозяйства и повышение энергетической эффективности»</t>
  </si>
  <si>
    <t>Муниципальная программа «Защита населения и территории Северо-Енисейского района от чрезвычайных ситуаций природного и техногенного характера»</t>
  </si>
  <si>
    <t>Муниципальная программа «Развитие культуры»</t>
  </si>
  <si>
    <t>Муниципальная программа «Развитие физической культуры, спорта и молодежной политики»</t>
  </si>
  <si>
    <t>Муниципальная программа «Развитие транспортной системы Северо-Енисейского района»</t>
  </si>
  <si>
    <t>Муниципальная программа «Развитие местного самоуправления»</t>
  </si>
  <si>
    <t>Муниципальная программа «Создание условий для обеспечения доступным и комфортным жильем граждан Северо-Енисейского района»</t>
  </si>
  <si>
    <t>Муниципальная программа «Управление муниципальными финансами»</t>
  </si>
  <si>
    <t>Муниципальная программа «Содействие развитию гражданского общества»</t>
  </si>
  <si>
    <t>Муниципальная программа «Управление муниципальным имуществом»</t>
  </si>
  <si>
    <t>Муниципальная программа «Благоустройство территории»</t>
  </si>
  <si>
    <t>ИТОГО ПО МУНИЦИПАЛЬНЫМ ПРОГРАММАМ</t>
  </si>
  <si>
    <t>1103</t>
  </si>
  <si>
    <t>Спорт высших достижений</t>
  </si>
  <si>
    <t>0107</t>
  </si>
  <si>
    <t>Обеспечение проведения выборов и референдумов</t>
  </si>
  <si>
    <t>Муниципальная программа «Развитие социальных отношений, рост благополучия и защищенности граждан в Северо-Енисейском районе»</t>
  </si>
  <si>
    <t>План на 2020 год с учетом изменений</t>
  </si>
  <si>
    <t>Безвозмездные поступления от негосударственных организаций</t>
  </si>
  <si>
    <t>Муниципальная программа «Формирование комфортной городской (сельской) среды Северо-Енисейского района на 2018-2024 годы»</t>
  </si>
  <si>
    <t>Исполнено на 01.01.2020г.</t>
  </si>
  <si>
    <t>Сведения о ходе исполнения бюджета Северо-Енисейского  района в 2020 году                                                              по состоянию на 01 января 2020 года</t>
  </si>
  <si>
    <t>Социальное обслуживание населения</t>
  </si>
  <si>
    <t>Муниципальная программа «Система социальной защиты граждан в Северо-Енисейском районе»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</si>
</sst>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%"/>
    <numFmt numFmtId="174" formatCode="0.0"/>
    <numFmt numFmtId="175" formatCode="#,##0.0"/>
    <numFmt numFmtId="176" formatCode="#,##0.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173" fontId="4" fillId="0" borderId="0" xfId="0" applyNumberFormat="1" applyFont="1" applyAlignment="1">
      <alignment/>
    </xf>
    <xf numFmtId="4" fontId="6" fillId="32" borderId="10" xfId="0" applyNumberFormat="1" applyFont="1" applyFill="1" applyBorder="1" applyAlignment="1">
      <alignment horizontal="center" vertical="center"/>
    </xf>
    <xf numFmtId="173" fontId="6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" fontId="4" fillId="32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32" borderId="12" xfId="0" applyFont="1" applyFill="1" applyBorder="1" applyAlignment="1">
      <alignment horizontal="right"/>
    </xf>
    <xf numFmtId="49" fontId="4" fillId="32" borderId="10" xfId="0" applyNumberFormat="1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right"/>
    </xf>
    <xf numFmtId="49" fontId="6" fillId="32" borderId="10" xfId="0" applyNumberFormat="1" applyFont="1" applyFill="1" applyBorder="1" applyAlignment="1">
      <alignment horizontal="left" vertical="center" wrapText="1"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4" fontId="4" fillId="32" borderId="12" xfId="0" applyNumberFormat="1" applyFont="1" applyFill="1" applyBorder="1" applyAlignment="1">
      <alignment/>
    </xf>
    <xf numFmtId="0" fontId="4" fillId="32" borderId="12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/>
    </xf>
    <xf numFmtId="173" fontId="6" fillId="33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applyProtection="1">
      <alignment horizontal="center" vertical="center"/>
      <protection/>
    </xf>
    <xf numFmtId="49" fontId="4" fillId="32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>
      <alignment wrapText="1"/>
    </xf>
    <xf numFmtId="49" fontId="8" fillId="32" borderId="10" xfId="0" applyNumberFormat="1" applyFont="1" applyFill="1" applyBorder="1" applyAlignment="1" applyProtection="1">
      <alignment horizontal="center" vertical="center"/>
      <protection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center"/>
      <protection/>
    </xf>
    <xf numFmtId="49" fontId="4" fillId="32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49" fontId="6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wrapText="1"/>
    </xf>
    <xf numFmtId="9" fontId="0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3" fontId="5" fillId="32" borderId="10" xfId="0" applyNumberFormat="1" applyFont="1" applyFill="1" applyBorder="1" applyAlignment="1" applyProtection="1">
      <alignment horizontal="center" vertical="center" wrapText="1"/>
      <protection/>
    </xf>
    <xf numFmtId="174" fontId="4" fillId="32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/>
    </xf>
    <xf numFmtId="175" fontId="6" fillId="32" borderId="10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175" fontId="6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175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 applyProtection="1">
      <alignment horizontal="center"/>
      <protection/>
    </xf>
    <xf numFmtId="175" fontId="4" fillId="32" borderId="10" xfId="0" applyNumberFormat="1" applyFont="1" applyFill="1" applyBorder="1" applyAlignment="1">
      <alignment horizontal="center"/>
    </xf>
    <xf numFmtId="175" fontId="9" fillId="32" borderId="10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 applyProtection="1">
      <alignment horizontal="center" vertical="center"/>
      <protection/>
    </xf>
    <xf numFmtId="175" fontId="4" fillId="0" borderId="10" xfId="0" applyNumberFormat="1" applyFont="1" applyFill="1" applyBorder="1" applyAlignment="1" applyProtection="1">
      <alignment horizontal="center" vertical="center"/>
      <protection/>
    </xf>
    <xf numFmtId="175" fontId="8" fillId="32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0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wrapText="1"/>
    </xf>
    <xf numFmtId="175" fontId="6" fillId="2" borderId="10" xfId="0" applyNumberFormat="1" applyFont="1" applyFill="1" applyBorder="1" applyAlignment="1">
      <alignment horizontal="center" vertical="center"/>
    </xf>
    <xf numFmtId="173" fontId="6" fillId="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right"/>
    </xf>
    <xf numFmtId="175" fontId="4" fillId="0" borderId="10" xfId="0" applyNumberFormat="1" applyFont="1" applyBorder="1" applyAlignment="1" applyProtection="1">
      <alignment horizontal="center" vertical="center" wrapText="1"/>
      <protection/>
    </xf>
    <xf numFmtId="175" fontId="6" fillId="33" borderId="10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Процентный 2 3" xfId="58"/>
    <cellStyle name="Процентный 2 4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RPENKO\Documents\OFiS\SPRAVKI\2018\II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горнов"/>
      <sheetName val="ОРИБО(Фазлеевой)+Доходы"/>
      <sheetName val="Скоку"/>
      <sheetName val="Лист1"/>
      <sheetName val="банки "/>
      <sheetName val="Лист2"/>
      <sheetName val="Лист3"/>
    </sheetNames>
    <sheetDataSet>
      <sheetData sheetId="0">
        <row r="271">
          <cell r="E271">
            <v>0</v>
          </cell>
          <cell r="F271">
            <v>0</v>
          </cell>
        </row>
        <row r="342">
          <cell r="E342">
            <v>0</v>
          </cell>
          <cell r="F342">
            <v>0</v>
          </cell>
        </row>
        <row r="678">
          <cell r="E678">
            <v>0</v>
          </cell>
          <cell r="F678">
            <v>0</v>
          </cell>
        </row>
        <row r="702">
          <cell r="F702">
            <v>0</v>
          </cell>
        </row>
        <row r="711">
          <cell r="F711">
            <v>0</v>
          </cell>
        </row>
        <row r="714">
          <cell r="E714">
            <v>0</v>
          </cell>
          <cell r="F714">
            <v>0</v>
          </cell>
        </row>
        <row r="896">
          <cell r="E896">
            <v>0</v>
          </cell>
          <cell r="F896">
            <v>0</v>
          </cell>
        </row>
        <row r="917">
          <cell r="E917">
            <v>0</v>
          </cell>
          <cell r="F917">
            <v>0</v>
          </cell>
        </row>
        <row r="1187">
          <cell r="E1187">
            <v>0</v>
          </cell>
          <cell r="F1187">
            <v>0</v>
          </cell>
        </row>
        <row r="1188">
          <cell r="E1188">
            <v>0</v>
          </cell>
          <cell r="F1188">
            <v>0</v>
          </cell>
        </row>
        <row r="1197">
          <cell r="E1197">
            <v>0</v>
          </cell>
        </row>
        <row r="1202">
          <cell r="E1202">
            <v>0</v>
          </cell>
          <cell r="F12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502"/>
  <sheetViews>
    <sheetView tabSelected="1" zoomScaleSheetLayoutView="90" zoomScalePageLayoutView="0" workbookViewId="0" topLeftCell="A20">
      <selection activeCell="C97" sqref="C97"/>
    </sheetView>
  </sheetViews>
  <sheetFormatPr defaultColWidth="9.125" defaultRowHeight="12.75"/>
  <cols>
    <col min="1" max="1" width="6.625" style="1" customWidth="1"/>
    <col min="2" max="2" width="53.50390625" style="2" customWidth="1"/>
    <col min="3" max="3" width="17.875" style="3" customWidth="1"/>
    <col min="4" max="4" width="17.875" style="4" customWidth="1"/>
    <col min="5" max="5" width="13.50390625" style="5" customWidth="1"/>
    <col min="6" max="6" width="15.00390625" style="3" bestFit="1" customWidth="1"/>
    <col min="7" max="7" width="13.625" style="3" bestFit="1" customWidth="1"/>
    <col min="8" max="16384" width="9.125" style="3" customWidth="1"/>
  </cols>
  <sheetData>
    <row r="1" spans="1:14" ht="37.5" customHeight="1">
      <c r="A1" s="107" t="s">
        <v>148</v>
      </c>
      <c r="B1" s="108"/>
      <c r="C1" s="108"/>
      <c r="D1" s="108"/>
      <c r="E1" s="108"/>
      <c r="F1" s="6"/>
      <c r="G1" s="6"/>
      <c r="H1" s="6"/>
      <c r="I1" s="6"/>
      <c r="J1" s="6"/>
      <c r="K1" s="6"/>
      <c r="L1" s="6"/>
      <c r="M1" s="6"/>
      <c r="N1" s="6"/>
    </row>
    <row r="2" spans="1:14" ht="33" customHeight="1">
      <c r="A2" s="109" t="s">
        <v>190</v>
      </c>
      <c r="B2" s="109"/>
      <c r="C2" s="109"/>
      <c r="D2" s="109"/>
      <c r="E2" s="109"/>
      <c r="F2" s="6"/>
      <c r="G2" s="6"/>
      <c r="H2" s="6"/>
      <c r="I2" s="6"/>
      <c r="J2" s="6"/>
      <c r="K2" s="6"/>
      <c r="L2" s="6"/>
      <c r="M2" s="6"/>
      <c r="N2" s="6"/>
    </row>
    <row r="3" spans="2:14" ht="15">
      <c r="B3" s="7"/>
      <c r="C3" s="6"/>
      <c r="D3" s="8"/>
      <c r="E3" s="9" t="s">
        <v>0</v>
      </c>
      <c r="F3" s="6"/>
      <c r="G3" s="6"/>
      <c r="H3" s="6"/>
      <c r="I3" s="6"/>
      <c r="J3" s="6"/>
      <c r="K3" s="6"/>
      <c r="L3" s="6"/>
      <c r="M3" s="6"/>
      <c r="N3" s="6"/>
    </row>
    <row r="4" spans="1:14" ht="26.25">
      <c r="A4" s="10"/>
      <c r="B4" s="66" t="s">
        <v>1</v>
      </c>
      <c r="C4" s="11" t="s">
        <v>186</v>
      </c>
      <c r="D4" s="67" t="s">
        <v>189</v>
      </c>
      <c r="E4" s="11" t="s">
        <v>2</v>
      </c>
      <c r="F4" s="12"/>
      <c r="G4" s="12"/>
      <c r="H4" s="12"/>
      <c r="I4" s="12"/>
      <c r="J4" s="12"/>
      <c r="K4" s="12"/>
      <c r="L4" s="12"/>
      <c r="M4" s="12"/>
      <c r="N4" s="12"/>
    </row>
    <row r="5" spans="1:14" ht="15">
      <c r="A5" s="79"/>
      <c r="B5" s="82" t="s">
        <v>3</v>
      </c>
      <c r="C5" s="78">
        <f>C6+C10+C14+C17+C18+C19+C20+C21+C22+C23+C24+C25+C9</f>
        <v>1135167.1</v>
      </c>
      <c r="D5" s="80">
        <f>D6+D10+D14+D17+D18+D19+D20+D21+D22+D23+D24+D25+D9+0.1</f>
        <v>1142381.5</v>
      </c>
      <c r="E5" s="43">
        <f>D5/C5</f>
        <v>1.006355363893122</v>
      </c>
      <c r="F5" s="16"/>
      <c r="G5" s="6"/>
      <c r="H5" s="6"/>
      <c r="I5" s="6"/>
      <c r="J5" s="6"/>
      <c r="K5" s="6"/>
      <c r="L5" s="6"/>
      <c r="M5" s="6"/>
      <c r="N5" s="6"/>
    </row>
    <row r="6" spans="1:14" ht="15">
      <c r="A6" s="10"/>
      <c r="B6" s="13" t="s">
        <v>4</v>
      </c>
      <c r="C6" s="73">
        <f>C7+C8</f>
        <v>1008733.2</v>
      </c>
      <c r="D6" s="73">
        <f>D7+D8</f>
        <v>1017809.6</v>
      </c>
      <c r="E6" s="18">
        <f>D6/C6</f>
        <v>1.0089978202363123</v>
      </c>
      <c r="F6" s="16"/>
      <c r="G6" s="6"/>
      <c r="H6" s="6"/>
      <c r="I6" s="6"/>
      <c r="J6" s="6"/>
      <c r="K6" s="6"/>
      <c r="L6" s="6"/>
      <c r="M6" s="6"/>
      <c r="N6" s="6"/>
    </row>
    <row r="7" spans="1:14" ht="15">
      <c r="A7" s="10"/>
      <c r="B7" s="19" t="s">
        <v>5</v>
      </c>
      <c r="C7" s="68">
        <v>460682</v>
      </c>
      <c r="D7" s="69">
        <v>463414.6</v>
      </c>
      <c r="E7" s="18">
        <f>D7/C7</f>
        <v>1.0059316404808523</v>
      </c>
      <c r="F7" s="16"/>
      <c r="G7" s="6"/>
      <c r="H7" s="6"/>
      <c r="I7" s="6"/>
      <c r="J7" s="6"/>
      <c r="K7" s="6"/>
      <c r="L7" s="6"/>
      <c r="M7" s="6"/>
      <c r="N7" s="6"/>
    </row>
    <row r="8" spans="1:14" ht="15">
      <c r="A8" s="10"/>
      <c r="B8" s="19" t="s">
        <v>6</v>
      </c>
      <c r="C8" s="69">
        <v>548051.2</v>
      </c>
      <c r="D8" s="69">
        <v>554395</v>
      </c>
      <c r="E8" s="21">
        <f>D8/C8</f>
        <v>1.0115751958941064</v>
      </c>
      <c r="F8" s="16"/>
      <c r="G8" s="6"/>
      <c r="H8" s="6"/>
      <c r="I8" s="6"/>
      <c r="J8" s="6"/>
      <c r="K8" s="6"/>
      <c r="L8" s="6"/>
      <c r="M8" s="6"/>
      <c r="N8" s="6"/>
    </row>
    <row r="9" spans="1:14" ht="17.25" customHeight="1">
      <c r="A9" s="10"/>
      <c r="B9" s="22" t="s">
        <v>7</v>
      </c>
      <c r="C9" s="70">
        <v>1472.3</v>
      </c>
      <c r="D9" s="70">
        <v>1467.3</v>
      </c>
      <c r="E9" s="18">
        <f>D9/C9</f>
        <v>0.9966039529987095</v>
      </c>
      <c r="F9" s="16"/>
      <c r="G9" s="6"/>
      <c r="H9" s="6"/>
      <c r="I9" s="6"/>
      <c r="J9" s="6"/>
      <c r="K9" s="6"/>
      <c r="L9" s="6"/>
      <c r="M9" s="6"/>
      <c r="N9" s="6"/>
    </row>
    <row r="10" spans="1:14" ht="15">
      <c r="A10" s="10"/>
      <c r="B10" s="13" t="s">
        <v>8</v>
      </c>
      <c r="C10" s="73">
        <f>C11+C13</f>
        <v>9988.800000000001</v>
      </c>
      <c r="D10" s="73">
        <f>D11+D13</f>
        <v>9646.9</v>
      </c>
      <c r="E10" s="18">
        <f aca="true" t="shared" si="0" ref="E10:E103">D10/C10</f>
        <v>0.9657716642639755</v>
      </c>
      <c r="F10" s="16"/>
      <c r="G10" s="6"/>
      <c r="H10" s="6"/>
      <c r="I10" s="6"/>
      <c r="J10" s="6"/>
      <c r="K10" s="6"/>
      <c r="L10" s="6"/>
      <c r="M10" s="6"/>
      <c r="N10" s="6"/>
    </row>
    <row r="11" spans="1:14" ht="30.75" customHeight="1">
      <c r="A11" s="10"/>
      <c r="B11" s="65" t="s">
        <v>9</v>
      </c>
      <c r="C11" s="68">
        <v>9824.1</v>
      </c>
      <c r="D11" s="68">
        <v>9480.1</v>
      </c>
      <c r="E11" s="21">
        <f t="shared" si="0"/>
        <v>0.9649840697875632</v>
      </c>
      <c r="F11" s="16"/>
      <c r="G11" s="6"/>
      <c r="H11" s="6"/>
      <c r="I11" s="6"/>
      <c r="J11" s="6"/>
      <c r="K11" s="6"/>
      <c r="L11" s="6"/>
      <c r="M11" s="6"/>
      <c r="N11" s="6"/>
    </row>
    <row r="12" spans="1:14" ht="15">
      <c r="A12" s="10"/>
      <c r="B12" s="19" t="s">
        <v>10</v>
      </c>
      <c r="C12" s="20">
        <v>0</v>
      </c>
      <c r="D12" s="20">
        <v>0</v>
      </c>
      <c r="E12" s="21">
        <v>0</v>
      </c>
      <c r="F12" s="16"/>
      <c r="G12" s="6"/>
      <c r="H12" s="6"/>
      <c r="I12" s="6"/>
      <c r="J12" s="6"/>
      <c r="K12" s="6"/>
      <c r="L12" s="6"/>
      <c r="M12" s="6"/>
      <c r="N12" s="6"/>
    </row>
    <row r="13" spans="1:14" ht="45.75" customHeight="1">
      <c r="A13" s="10"/>
      <c r="B13" s="24" t="s">
        <v>11</v>
      </c>
      <c r="C13" s="68">
        <v>164.7</v>
      </c>
      <c r="D13" s="69">
        <v>166.8</v>
      </c>
      <c r="E13" s="18">
        <f t="shared" si="0"/>
        <v>1.0127504553734064</v>
      </c>
      <c r="F13" s="16"/>
      <c r="G13" s="6"/>
      <c r="H13" s="6"/>
      <c r="I13" s="6"/>
      <c r="J13" s="6"/>
      <c r="K13" s="6"/>
      <c r="L13" s="6"/>
      <c r="M13" s="6"/>
      <c r="N13" s="6"/>
    </row>
    <row r="14" spans="1:14" ht="15">
      <c r="A14" s="10"/>
      <c r="B14" s="13" t="s">
        <v>12</v>
      </c>
      <c r="C14" s="73">
        <v>2991.3</v>
      </c>
      <c r="D14" s="73">
        <v>2901.5</v>
      </c>
      <c r="E14" s="18">
        <f>D14/C14</f>
        <v>0.9699796075284992</v>
      </c>
      <c r="F14" s="16"/>
      <c r="G14" s="6"/>
      <c r="H14" s="6"/>
      <c r="I14" s="6"/>
      <c r="J14" s="6"/>
      <c r="K14" s="6"/>
      <c r="L14" s="6"/>
      <c r="M14" s="6"/>
      <c r="N14" s="6"/>
    </row>
    <row r="15" spans="1:14" ht="15">
      <c r="A15" s="10"/>
      <c r="B15" s="19" t="s">
        <v>13</v>
      </c>
      <c r="C15" s="69">
        <v>841</v>
      </c>
      <c r="D15" s="69">
        <v>219.3</v>
      </c>
      <c r="E15" s="21">
        <f>D15/C15</f>
        <v>0.2607609988109394</v>
      </c>
      <c r="F15" s="16"/>
      <c r="G15" s="6"/>
      <c r="H15" s="6"/>
      <c r="I15" s="6"/>
      <c r="J15" s="6"/>
      <c r="K15" s="6"/>
      <c r="L15" s="6"/>
      <c r="M15" s="6"/>
      <c r="N15" s="6"/>
    </row>
    <row r="16" spans="1:14" ht="15">
      <c r="A16" s="10"/>
      <c r="B16" s="19" t="s">
        <v>14</v>
      </c>
      <c r="C16" s="69">
        <v>2124.2</v>
      </c>
      <c r="D16" s="69">
        <v>2054.2</v>
      </c>
      <c r="E16" s="21">
        <f t="shared" si="0"/>
        <v>0.967046417474814</v>
      </c>
      <c r="F16" s="16"/>
      <c r="G16" s="6"/>
      <c r="H16" s="6"/>
      <c r="I16" s="6"/>
      <c r="J16" s="6"/>
      <c r="K16" s="6"/>
      <c r="L16" s="6"/>
      <c r="M16" s="6"/>
      <c r="N16" s="6"/>
    </row>
    <row r="17" spans="1:14" ht="15">
      <c r="A17" s="10"/>
      <c r="B17" s="13" t="s">
        <v>15</v>
      </c>
      <c r="C17" s="71">
        <v>1648</v>
      </c>
      <c r="D17" s="72">
        <v>1640.5</v>
      </c>
      <c r="E17" s="18">
        <f t="shared" si="0"/>
        <v>0.9954490291262136</v>
      </c>
      <c r="F17" s="16"/>
      <c r="G17" s="6"/>
      <c r="H17" s="6"/>
      <c r="I17" s="6"/>
      <c r="J17" s="6"/>
      <c r="K17" s="6"/>
      <c r="L17" s="6"/>
      <c r="M17" s="6"/>
      <c r="N17" s="6"/>
    </row>
    <row r="18" spans="1:14" ht="30.75" customHeight="1">
      <c r="A18" s="10"/>
      <c r="B18" s="25" t="s">
        <v>16</v>
      </c>
      <c r="C18" s="17">
        <v>0</v>
      </c>
      <c r="D18" s="17">
        <v>0</v>
      </c>
      <c r="E18" s="18">
        <v>0</v>
      </c>
      <c r="F18" s="16"/>
      <c r="G18" s="6"/>
      <c r="H18" s="6"/>
      <c r="I18" s="6"/>
      <c r="J18" s="6"/>
      <c r="K18" s="6"/>
      <c r="L18" s="6"/>
      <c r="M18" s="6"/>
      <c r="N18" s="6"/>
    </row>
    <row r="19" spans="1:14" ht="45.75" customHeight="1">
      <c r="A19" s="10"/>
      <c r="B19" s="25" t="s">
        <v>17</v>
      </c>
      <c r="C19" s="71">
        <v>62418</v>
      </c>
      <c r="D19" s="70">
        <v>61603.9</v>
      </c>
      <c r="E19" s="18">
        <f t="shared" si="0"/>
        <v>0.9869572879618059</v>
      </c>
      <c r="F19" s="16"/>
      <c r="G19" s="6"/>
      <c r="H19" s="6"/>
      <c r="I19" s="6"/>
      <c r="J19" s="6"/>
      <c r="K19" s="6"/>
      <c r="L19" s="6"/>
      <c r="M19" s="6"/>
      <c r="N19" s="6"/>
    </row>
    <row r="20" spans="1:14" ht="13.5" customHeight="1">
      <c r="A20" s="10"/>
      <c r="B20" s="25" t="s">
        <v>18</v>
      </c>
      <c r="C20" s="71">
        <v>5163.4</v>
      </c>
      <c r="D20" s="70">
        <v>4839.3</v>
      </c>
      <c r="E20" s="18">
        <f t="shared" si="0"/>
        <v>0.9372312817135997</v>
      </c>
      <c r="F20" s="16"/>
      <c r="G20" s="6"/>
      <c r="H20" s="6"/>
      <c r="I20" s="6"/>
      <c r="J20" s="6"/>
      <c r="K20" s="6"/>
      <c r="L20" s="6"/>
      <c r="M20" s="6"/>
      <c r="N20" s="6"/>
    </row>
    <row r="21" spans="1:14" ht="30.75" customHeight="1">
      <c r="A21" s="10"/>
      <c r="B21" s="25" t="s">
        <v>19</v>
      </c>
      <c r="C21" s="70">
        <v>6067.1</v>
      </c>
      <c r="D21" s="70">
        <v>6128.6</v>
      </c>
      <c r="E21" s="18">
        <f t="shared" si="0"/>
        <v>1.010136638591749</v>
      </c>
      <c r="F21" s="16"/>
      <c r="G21" s="6"/>
      <c r="H21" s="6"/>
      <c r="I21" s="6"/>
      <c r="J21" s="6"/>
      <c r="K21" s="6"/>
      <c r="L21" s="6"/>
      <c r="M21" s="6"/>
      <c r="N21" s="6"/>
    </row>
    <row r="22" spans="1:14" ht="29.25" customHeight="1">
      <c r="A22" s="10"/>
      <c r="B22" s="25" t="s">
        <v>20</v>
      </c>
      <c r="C22" s="73">
        <v>32085</v>
      </c>
      <c r="D22" s="73">
        <v>30974.7</v>
      </c>
      <c r="E22" s="18">
        <f t="shared" si="0"/>
        <v>0.9653950444132773</v>
      </c>
      <c r="F22" s="16"/>
      <c r="G22" s="6"/>
      <c r="H22" s="6"/>
      <c r="I22" s="6"/>
      <c r="J22" s="6"/>
      <c r="K22" s="6"/>
      <c r="L22" s="6"/>
      <c r="M22" s="6"/>
      <c r="N22" s="6"/>
    </row>
    <row r="23" spans="1:14" ht="15.75" customHeight="1">
      <c r="A23" s="10"/>
      <c r="B23" s="13" t="s">
        <v>21</v>
      </c>
      <c r="C23" s="73">
        <v>46.7</v>
      </c>
      <c r="D23" s="73">
        <v>46.8</v>
      </c>
      <c r="E23" s="18">
        <f t="shared" si="0"/>
        <v>1.0021413276231261</v>
      </c>
      <c r="F23" s="16"/>
      <c r="G23" s="6"/>
      <c r="H23" s="6"/>
      <c r="I23" s="6"/>
      <c r="J23" s="6"/>
      <c r="K23" s="6"/>
      <c r="L23" s="6"/>
      <c r="M23" s="6"/>
      <c r="N23" s="6"/>
    </row>
    <row r="24" spans="1:14" ht="15">
      <c r="A24" s="10"/>
      <c r="B24" s="13" t="s">
        <v>22</v>
      </c>
      <c r="C24" s="73">
        <v>4553.3</v>
      </c>
      <c r="D24" s="73">
        <v>5321.9</v>
      </c>
      <c r="E24" s="18">
        <f t="shared" si="0"/>
        <v>1.1688006500779653</v>
      </c>
      <c r="F24" s="16"/>
      <c r="G24" s="6"/>
      <c r="H24" s="6"/>
      <c r="I24" s="6"/>
      <c r="J24" s="6"/>
      <c r="K24" s="6"/>
      <c r="L24" s="6"/>
      <c r="M24" s="6"/>
      <c r="N24" s="6"/>
    </row>
    <row r="25" spans="1:14" ht="18" customHeight="1">
      <c r="A25" s="10"/>
      <c r="B25" s="26" t="s">
        <v>23</v>
      </c>
      <c r="C25" s="73">
        <v>0</v>
      </c>
      <c r="D25" s="73">
        <v>0.4</v>
      </c>
      <c r="E25" s="18" t="s">
        <v>32</v>
      </c>
      <c r="F25" s="16"/>
      <c r="G25" s="6"/>
      <c r="H25" s="6"/>
      <c r="I25" s="6"/>
      <c r="J25" s="6"/>
      <c r="K25" s="6"/>
      <c r="L25" s="6"/>
      <c r="M25" s="6"/>
      <c r="N25" s="6"/>
    </row>
    <row r="26" spans="1:14" ht="15">
      <c r="A26" s="79"/>
      <c r="B26" s="81" t="s">
        <v>24</v>
      </c>
      <c r="C26" s="78">
        <f>C27+C34+C36+C37+C35</f>
        <v>847599.7000000001</v>
      </c>
      <c r="D26" s="78">
        <f>D27+D34+D36+D37+D35</f>
        <v>801185.5</v>
      </c>
      <c r="E26" s="43">
        <f t="shared" si="0"/>
        <v>0.9452404242238405</v>
      </c>
      <c r="F26" s="16"/>
      <c r="G26" s="6"/>
      <c r="H26" s="6"/>
      <c r="I26" s="6"/>
      <c r="J26" s="6"/>
      <c r="K26" s="6"/>
      <c r="L26" s="6"/>
      <c r="M26" s="6"/>
      <c r="N26" s="6"/>
    </row>
    <row r="27" spans="1:14" ht="31.5" customHeight="1">
      <c r="A27" s="10"/>
      <c r="B27" s="26" t="s">
        <v>25</v>
      </c>
      <c r="C27" s="73">
        <v>850520.9</v>
      </c>
      <c r="D27" s="73">
        <v>804106.7</v>
      </c>
      <c r="E27" s="18">
        <f t="shared" si="0"/>
        <v>0.945428501521832</v>
      </c>
      <c r="F27" s="16"/>
      <c r="G27" s="6"/>
      <c r="H27" s="6"/>
      <c r="I27" s="6"/>
      <c r="J27" s="6"/>
      <c r="K27" s="6"/>
      <c r="L27" s="6"/>
      <c r="M27" s="6"/>
      <c r="N27" s="6"/>
    </row>
    <row r="28" spans="1:14" ht="44.25" customHeight="1" hidden="1">
      <c r="A28" s="10"/>
      <c r="B28" s="27" t="s">
        <v>26</v>
      </c>
      <c r="C28" s="73">
        <f>'[1]Расшир'!E342</f>
        <v>0</v>
      </c>
      <c r="D28" s="73">
        <f>'[1]Расшир'!F342</f>
        <v>0</v>
      </c>
      <c r="E28" s="18" t="e">
        <f t="shared" si="0"/>
        <v>#DIV/0!</v>
      </c>
      <c r="F28" s="16"/>
      <c r="G28" s="6"/>
      <c r="H28" s="6"/>
      <c r="I28" s="6"/>
      <c r="J28" s="6"/>
      <c r="K28" s="6"/>
      <c r="L28" s="6"/>
      <c r="M28" s="6"/>
      <c r="N28" s="6"/>
    </row>
    <row r="29" spans="1:14" ht="33" customHeight="1">
      <c r="A29" s="28"/>
      <c r="B29" s="29" t="s">
        <v>27</v>
      </c>
      <c r="C29" s="75">
        <v>0</v>
      </c>
      <c r="D29" s="75">
        <v>0</v>
      </c>
      <c r="E29" s="21">
        <v>0</v>
      </c>
      <c r="F29" s="16"/>
      <c r="G29" s="6"/>
      <c r="H29" s="6"/>
      <c r="I29" s="6"/>
      <c r="J29" s="6"/>
      <c r="K29" s="6"/>
      <c r="L29" s="6"/>
      <c r="M29" s="6"/>
      <c r="N29" s="6"/>
    </row>
    <row r="30" spans="1:14" ht="33" customHeight="1">
      <c r="A30" s="30"/>
      <c r="B30" s="29" t="s">
        <v>28</v>
      </c>
      <c r="C30" s="75">
        <v>397113.1</v>
      </c>
      <c r="D30" s="75">
        <v>393937.9</v>
      </c>
      <c r="E30" s="21">
        <f t="shared" si="0"/>
        <v>0.9920042929835355</v>
      </c>
      <c r="F30" s="16"/>
      <c r="G30" s="6"/>
      <c r="H30" s="6"/>
      <c r="I30" s="6"/>
      <c r="J30" s="6"/>
      <c r="K30" s="6"/>
      <c r="L30" s="6"/>
      <c r="M30" s="6"/>
      <c r="N30" s="6"/>
    </row>
    <row r="31" spans="1:14" ht="17.25" customHeight="1" hidden="1">
      <c r="A31" s="30"/>
      <c r="B31" s="29" t="s">
        <v>29</v>
      </c>
      <c r="C31" s="75">
        <f>'[1]Расшир'!E271</f>
        <v>0</v>
      </c>
      <c r="D31" s="75">
        <f>'[1]Расшир'!F271</f>
        <v>0</v>
      </c>
      <c r="E31" s="21">
        <v>0</v>
      </c>
      <c r="F31" s="16"/>
      <c r="G31" s="6"/>
      <c r="H31" s="6"/>
      <c r="I31" s="6"/>
      <c r="J31" s="6"/>
      <c r="K31" s="6"/>
      <c r="L31" s="6"/>
      <c r="M31" s="6"/>
      <c r="N31" s="6"/>
    </row>
    <row r="32" spans="1:14" ht="33" customHeight="1">
      <c r="A32" s="30"/>
      <c r="B32" s="29" t="s">
        <v>30</v>
      </c>
      <c r="C32" s="75">
        <v>442118.2</v>
      </c>
      <c r="D32" s="75">
        <v>398879.1</v>
      </c>
      <c r="E32" s="21">
        <f t="shared" si="0"/>
        <v>0.9022001356198409</v>
      </c>
      <c r="F32" s="16"/>
      <c r="G32" s="6"/>
      <c r="H32" s="6"/>
      <c r="I32" s="6"/>
      <c r="J32" s="6"/>
      <c r="K32" s="6"/>
      <c r="L32" s="6"/>
      <c r="M32" s="6"/>
      <c r="N32" s="6"/>
    </row>
    <row r="33" spans="1:14" ht="33" customHeight="1">
      <c r="A33" s="30"/>
      <c r="B33" s="27" t="s">
        <v>29</v>
      </c>
      <c r="C33" s="75">
        <v>11289.6</v>
      </c>
      <c r="D33" s="75">
        <v>11289.6</v>
      </c>
      <c r="E33" s="21">
        <f t="shared" si="0"/>
        <v>1</v>
      </c>
      <c r="F33" s="16"/>
      <c r="G33" s="6"/>
      <c r="H33" s="6"/>
      <c r="I33" s="6"/>
      <c r="J33" s="6"/>
      <c r="K33" s="6"/>
      <c r="L33" s="6"/>
      <c r="M33" s="6"/>
      <c r="N33" s="6"/>
    </row>
    <row r="34" spans="1:14" ht="32.25" customHeight="1">
      <c r="A34" s="10"/>
      <c r="B34" s="27" t="s">
        <v>31</v>
      </c>
      <c r="C34" s="73">
        <v>-3046.5</v>
      </c>
      <c r="D34" s="73">
        <v>-3046.5</v>
      </c>
      <c r="E34" s="21">
        <f t="shared" si="0"/>
        <v>1</v>
      </c>
      <c r="F34" s="16"/>
      <c r="G34" s="6"/>
      <c r="H34" s="6"/>
      <c r="I34" s="6"/>
      <c r="J34" s="6"/>
      <c r="K34" s="6"/>
      <c r="L34" s="6"/>
      <c r="M34" s="6"/>
      <c r="N34" s="6"/>
    </row>
    <row r="35" spans="1:14" ht="32.25" customHeight="1">
      <c r="A35" s="10"/>
      <c r="B35" s="26" t="s">
        <v>187</v>
      </c>
      <c r="C35" s="73"/>
      <c r="D35" s="73">
        <v>0</v>
      </c>
      <c r="E35" s="21">
        <v>0</v>
      </c>
      <c r="F35" s="16"/>
      <c r="G35" s="6"/>
      <c r="H35" s="6"/>
      <c r="I35" s="6"/>
      <c r="J35" s="6"/>
      <c r="K35" s="6"/>
      <c r="L35" s="6"/>
      <c r="M35" s="6"/>
      <c r="N35" s="6"/>
    </row>
    <row r="36" spans="1:14" ht="16.5" customHeight="1">
      <c r="A36" s="10"/>
      <c r="B36" s="27" t="s">
        <v>33</v>
      </c>
      <c r="C36" s="73">
        <v>125.3</v>
      </c>
      <c r="D36" s="73">
        <v>125.3</v>
      </c>
      <c r="E36" s="21">
        <v>0</v>
      </c>
      <c r="F36" s="16"/>
      <c r="G36" s="6"/>
      <c r="H36" s="6"/>
      <c r="I36" s="6"/>
      <c r="J36" s="6"/>
      <c r="K36" s="6"/>
      <c r="L36" s="6"/>
      <c r="M36" s="6"/>
      <c r="N36" s="6"/>
    </row>
    <row r="37" spans="1:14" ht="50.25" customHeight="1">
      <c r="A37" s="10"/>
      <c r="B37" s="31" t="s">
        <v>34</v>
      </c>
      <c r="C37" s="73"/>
      <c r="D37" s="73"/>
      <c r="E37" s="21">
        <v>0</v>
      </c>
      <c r="F37" s="16"/>
      <c r="G37" s="6"/>
      <c r="H37" s="6"/>
      <c r="I37" s="6"/>
      <c r="J37" s="6"/>
      <c r="K37" s="6"/>
      <c r="L37" s="6"/>
      <c r="M37" s="6"/>
      <c r="N37" s="6"/>
    </row>
    <row r="38" spans="1:14" s="34" customFormat="1" ht="18">
      <c r="A38" s="76"/>
      <c r="B38" s="77" t="s">
        <v>35</v>
      </c>
      <c r="C38" s="78">
        <f>C5+C26</f>
        <v>1982766.8000000003</v>
      </c>
      <c r="D38" s="78">
        <f>D5+D26</f>
        <v>1943567</v>
      </c>
      <c r="E38" s="43">
        <f t="shared" si="0"/>
        <v>0.9802297476435452</v>
      </c>
      <c r="F38" s="32"/>
      <c r="G38" s="33"/>
      <c r="H38" s="33"/>
      <c r="I38" s="33"/>
      <c r="J38" s="33"/>
      <c r="K38" s="33"/>
      <c r="L38" s="33"/>
      <c r="M38" s="33"/>
      <c r="N38" s="33"/>
    </row>
    <row r="39" spans="1:14" ht="15" hidden="1">
      <c r="A39" s="10"/>
      <c r="B39" s="19"/>
      <c r="C39" s="35"/>
      <c r="D39" s="35"/>
      <c r="E39" s="36" t="e">
        <f t="shared" si="0"/>
        <v>#DIV/0!</v>
      </c>
      <c r="F39" s="16"/>
      <c r="G39" s="6"/>
      <c r="H39" s="6"/>
      <c r="I39" s="6"/>
      <c r="J39" s="6"/>
      <c r="K39" s="6"/>
      <c r="L39" s="6"/>
      <c r="M39" s="6"/>
      <c r="N39" s="6"/>
    </row>
    <row r="40" spans="1:5" ht="32.25" customHeight="1">
      <c r="A40" s="110" t="s">
        <v>149</v>
      </c>
      <c r="B40" s="110"/>
      <c r="C40" s="110"/>
      <c r="D40" s="110"/>
      <c r="E40" s="110"/>
    </row>
    <row r="41" spans="1:14" ht="15">
      <c r="A41" s="10"/>
      <c r="B41" s="94" t="s">
        <v>36</v>
      </c>
      <c r="C41" s="35"/>
      <c r="D41" s="35"/>
      <c r="E41" s="36"/>
      <c r="F41" s="16"/>
      <c r="G41" s="6"/>
      <c r="H41" s="6"/>
      <c r="I41" s="6"/>
      <c r="J41" s="6"/>
      <c r="K41" s="6"/>
      <c r="L41" s="6"/>
      <c r="M41" s="6"/>
      <c r="N41" s="6"/>
    </row>
    <row r="42" spans="1:14" ht="7.5" customHeight="1" hidden="1">
      <c r="A42" s="37"/>
      <c r="B42" s="38"/>
      <c r="C42" s="39"/>
      <c r="D42" s="39"/>
      <c r="E42" s="40"/>
      <c r="F42" s="16"/>
      <c r="G42" s="6"/>
      <c r="H42" s="6"/>
      <c r="I42" s="6"/>
      <c r="J42" s="6"/>
      <c r="K42" s="6"/>
      <c r="L42" s="6"/>
      <c r="M42" s="6"/>
      <c r="N42" s="6"/>
    </row>
    <row r="43" spans="1:14" ht="15">
      <c r="A43" s="41" t="s">
        <v>37</v>
      </c>
      <c r="B43" s="42" t="s">
        <v>38</v>
      </c>
      <c r="C43" s="78">
        <f>C44+C45+C46+C47+C48+C50+C51+C49</f>
        <v>240058.80000000002</v>
      </c>
      <c r="D43" s="78">
        <f>D44+D45+D46+D47+D48+D50+D51+D49</f>
        <v>235997.6</v>
      </c>
      <c r="E43" s="43">
        <f t="shared" si="0"/>
        <v>0.9830824781261923</v>
      </c>
      <c r="F43" s="16"/>
      <c r="G43" s="6"/>
      <c r="H43" s="6"/>
      <c r="I43" s="6"/>
      <c r="J43" s="6"/>
      <c r="K43" s="6"/>
      <c r="L43" s="6"/>
      <c r="M43" s="6"/>
      <c r="N43" s="6"/>
    </row>
    <row r="44" spans="1:14" ht="30.75">
      <c r="A44" s="44" t="s">
        <v>39</v>
      </c>
      <c r="B44" s="45" t="s">
        <v>40</v>
      </c>
      <c r="C44" s="75">
        <v>13211.7</v>
      </c>
      <c r="D44" s="75">
        <v>11771.5</v>
      </c>
      <c r="E44" s="21">
        <f t="shared" si="0"/>
        <v>0.890990561396338</v>
      </c>
      <c r="F44" s="16"/>
      <c r="G44" s="6"/>
      <c r="H44" s="6"/>
      <c r="I44" s="6"/>
      <c r="J44" s="6"/>
      <c r="K44" s="6"/>
      <c r="L44" s="6"/>
      <c r="M44" s="6"/>
      <c r="N44" s="6"/>
    </row>
    <row r="45" spans="1:14" ht="60" customHeight="1">
      <c r="A45" s="44" t="s">
        <v>41</v>
      </c>
      <c r="B45" s="45" t="s">
        <v>42</v>
      </c>
      <c r="C45" s="75">
        <v>5247.8</v>
      </c>
      <c r="D45" s="75">
        <v>5187.7</v>
      </c>
      <c r="E45" s="21">
        <f t="shared" si="0"/>
        <v>0.9885475818438202</v>
      </c>
      <c r="F45" s="16"/>
      <c r="G45" s="6"/>
      <c r="H45" s="6"/>
      <c r="I45" s="6"/>
      <c r="J45" s="6"/>
      <c r="K45" s="6"/>
      <c r="L45" s="6"/>
      <c r="M45" s="6"/>
      <c r="N45" s="6"/>
    </row>
    <row r="46" spans="1:14" ht="46.5">
      <c r="A46" s="44" t="s">
        <v>43</v>
      </c>
      <c r="B46" s="45" t="s">
        <v>44</v>
      </c>
      <c r="C46" s="75">
        <v>176347.7</v>
      </c>
      <c r="D46" s="75">
        <v>173952</v>
      </c>
      <c r="E46" s="21">
        <f t="shared" si="0"/>
        <v>0.986414906460362</v>
      </c>
      <c r="F46" s="16"/>
      <c r="G46" s="6"/>
      <c r="H46" s="6"/>
      <c r="I46" s="6"/>
      <c r="J46" s="6"/>
      <c r="K46" s="6"/>
      <c r="L46" s="6"/>
      <c r="M46" s="6"/>
      <c r="N46" s="6"/>
    </row>
    <row r="47" spans="1:14" ht="15">
      <c r="A47" s="44" t="s">
        <v>45</v>
      </c>
      <c r="B47" s="45" t="s">
        <v>46</v>
      </c>
      <c r="C47" s="75">
        <v>8.6</v>
      </c>
      <c r="D47" s="75">
        <v>8.6</v>
      </c>
      <c r="E47" s="21">
        <v>0</v>
      </c>
      <c r="F47" s="16"/>
      <c r="G47" s="6"/>
      <c r="H47" s="6"/>
      <c r="I47" s="6"/>
      <c r="J47" s="6"/>
      <c r="K47" s="6"/>
      <c r="L47" s="6"/>
      <c r="M47" s="6"/>
      <c r="N47" s="6"/>
    </row>
    <row r="48" spans="1:14" ht="46.5">
      <c r="A48" s="44" t="s">
        <v>47</v>
      </c>
      <c r="B48" s="45" t="s">
        <v>48</v>
      </c>
      <c r="C48" s="75">
        <v>30791.2</v>
      </c>
      <c r="D48" s="75">
        <v>30639</v>
      </c>
      <c r="E48" s="21">
        <f t="shared" si="0"/>
        <v>0.9950570292810933</v>
      </c>
      <c r="F48" s="16"/>
      <c r="G48" s="6"/>
      <c r="H48" s="6"/>
      <c r="I48" s="6"/>
      <c r="J48" s="6"/>
      <c r="K48" s="6"/>
      <c r="L48" s="6"/>
      <c r="M48" s="6"/>
      <c r="N48" s="6"/>
    </row>
    <row r="49" spans="1:14" ht="15">
      <c r="A49" s="44" t="s">
        <v>183</v>
      </c>
      <c r="B49" s="45" t="s">
        <v>184</v>
      </c>
      <c r="C49" s="75">
        <v>770.8</v>
      </c>
      <c r="D49" s="75">
        <v>770.8</v>
      </c>
      <c r="E49" s="21">
        <f t="shared" si="0"/>
        <v>1</v>
      </c>
      <c r="F49" s="16"/>
      <c r="G49" s="6"/>
      <c r="H49" s="6"/>
      <c r="I49" s="6"/>
      <c r="J49" s="6"/>
      <c r="K49" s="6"/>
      <c r="L49" s="6"/>
      <c r="M49" s="6"/>
      <c r="N49" s="6"/>
    </row>
    <row r="50" spans="1:14" ht="15">
      <c r="A50" s="44" t="s">
        <v>49</v>
      </c>
      <c r="B50" s="45" t="s">
        <v>50</v>
      </c>
      <c r="C50" s="75">
        <v>0</v>
      </c>
      <c r="D50" s="75">
        <v>0</v>
      </c>
      <c r="E50" s="21">
        <v>0</v>
      </c>
      <c r="F50" s="16"/>
      <c r="G50" s="6"/>
      <c r="H50" s="6"/>
      <c r="I50" s="6"/>
      <c r="J50" s="6"/>
      <c r="K50" s="6"/>
      <c r="L50" s="6"/>
      <c r="M50" s="6"/>
      <c r="N50" s="6"/>
    </row>
    <row r="51" spans="1:14" ht="15">
      <c r="A51" s="44" t="s">
        <v>51</v>
      </c>
      <c r="B51" s="45" t="s">
        <v>52</v>
      </c>
      <c r="C51" s="75">
        <v>13681</v>
      </c>
      <c r="D51" s="75">
        <v>13668</v>
      </c>
      <c r="E51" s="21">
        <f t="shared" si="0"/>
        <v>0.9990497770630802</v>
      </c>
      <c r="F51" s="16"/>
      <c r="G51" s="6"/>
      <c r="H51" s="6"/>
      <c r="I51" s="6"/>
      <c r="J51" s="6"/>
      <c r="K51" s="6"/>
      <c r="L51" s="6"/>
      <c r="M51" s="6"/>
      <c r="N51" s="6"/>
    </row>
    <row r="52" spans="1:14" ht="15">
      <c r="A52" s="41" t="s">
        <v>150</v>
      </c>
      <c r="B52" s="46" t="s">
        <v>151</v>
      </c>
      <c r="C52" s="78">
        <f>C53</f>
        <v>542.4</v>
      </c>
      <c r="D52" s="78">
        <f>D53</f>
        <v>500.8</v>
      </c>
      <c r="E52" s="43">
        <f>D52/C52</f>
        <v>0.9233038348082596</v>
      </c>
      <c r="F52" s="16"/>
      <c r="G52" s="6"/>
      <c r="H52" s="6"/>
      <c r="I52" s="6"/>
      <c r="J52" s="6"/>
      <c r="K52" s="6"/>
      <c r="L52" s="6"/>
      <c r="M52" s="6"/>
      <c r="N52" s="6"/>
    </row>
    <row r="53" spans="1:14" ht="15">
      <c r="A53" s="44" t="s">
        <v>152</v>
      </c>
      <c r="B53" s="45" t="s">
        <v>153</v>
      </c>
      <c r="C53" s="75">
        <v>542.4</v>
      </c>
      <c r="D53" s="75">
        <v>500.8</v>
      </c>
      <c r="E53" s="21">
        <f>D53/C53</f>
        <v>0.9233038348082596</v>
      </c>
      <c r="F53" s="16"/>
      <c r="G53" s="6"/>
      <c r="H53" s="6"/>
      <c r="I53" s="6"/>
      <c r="J53" s="6"/>
      <c r="K53" s="6"/>
      <c r="L53" s="6"/>
      <c r="M53" s="6"/>
      <c r="N53" s="6"/>
    </row>
    <row r="54" spans="1:14" ht="35.25" customHeight="1">
      <c r="A54" s="41" t="s">
        <v>53</v>
      </c>
      <c r="B54" s="46" t="s">
        <v>54</v>
      </c>
      <c r="C54" s="78">
        <f>C55+C56+C57</f>
        <v>29586.5</v>
      </c>
      <c r="D54" s="78">
        <f>D55+D56+D57</f>
        <v>29239.3</v>
      </c>
      <c r="E54" s="43">
        <f t="shared" si="0"/>
        <v>0.9882649181214405</v>
      </c>
      <c r="F54" s="16"/>
      <c r="G54" s="6"/>
      <c r="H54" s="6"/>
      <c r="I54" s="6"/>
      <c r="J54" s="6"/>
      <c r="K54" s="6"/>
      <c r="L54" s="6"/>
      <c r="M54" s="6"/>
      <c r="N54" s="6"/>
    </row>
    <row r="55" spans="1:14" ht="50.25" customHeight="1">
      <c r="A55" s="44" t="s">
        <v>55</v>
      </c>
      <c r="B55" s="48" t="s">
        <v>56</v>
      </c>
      <c r="C55" s="75">
        <v>27820.3</v>
      </c>
      <c r="D55" s="75">
        <v>27473.1</v>
      </c>
      <c r="E55" s="21">
        <f>D55/C55</f>
        <v>0.9875199045301453</v>
      </c>
      <c r="F55" s="16"/>
      <c r="G55" s="6"/>
      <c r="H55" s="6"/>
      <c r="I55" s="6"/>
      <c r="J55" s="6"/>
      <c r="K55" s="6"/>
      <c r="L55" s="6"/>
      <c r="M55" s="6"/>
      <c r="N55" s="6"/>
    </row>
    <row r="56" spans="1:14" ht="15">
      <c r="A56" s="44" t="s">
        <v>154</v>
      </c>
      <c r="B56" s="48" t="s">
        <v>156</v>
      </c>
      <c r="C56" s="75">
        <v>1173.9</v>
      </c>
      <c r="D56" s="75">
        <v>1173.9</v>
      </c>
      <c r="E56" s="21">
        <f>D56/C56</f>
        <v>1</v>
      </c>
      <c r="F56" s="16"/>
      <c r="G56" s="6"/>
      <c r="H56" s="6"/>
      <c r="I56" s="6"/>
      <c r="J56" s="6"/>
      <c r="K56" s="6"/>
      <c r="L56" s="6"/>
      <c r="M56" s="6"/>
      <c r="N56" s="6"/>
    </row>
    <row r="57" spans="1:14" ht="27">
      <c r="A57" s="44" t="s">
        <v>155</v>
      </c>
      <c r="B57" s="48" t="s">
        <v>157</v>
      </c>
      <c r="C57" s="75">
        <v>592.3</v>
      </c>
      <c r="D57" s="75">
        <v>592.3</v>
      </c>
      <c r="E57" s="21">
        <v>0</v>
      </c>
      <c r="F57" s="16"/>
      <c r="G57" s="6"/>
      <c r="H57" s="6"/>
      <c r="I57" s="6"/>
      <c r="J57" s="6"/>
      <c r="K57" s="6"/>
      <c r="L57" s="6"/>
      <c r="M57" s="6"/>
      <c r="N57" s="6"/>
    </row>
    <row r="58" spans="1:14" ht="15">
      <c r="A58" s="41" t="s">
        <v>57</v>
      </c>
      <c r="B58" s="42" t="s">
        <v>58</v>
      </c>
      <c r="C58" s="78">
        <f>C59+C60+C61+C62</f>
        <v>169821.3</v>
      </c>
      <c r="D58" s="78">
        <f>D59+D60+D61+D62</f>
        <v>169820.8</v>
      </c>
      <c r="E58" s="43">
        <f t="shared" si="0"/>
        <v>0.9999970557285806</v>
      </c>
      <c r="F58" s="16"/>
      <c r="G58" s="6"/>
      <c r="H58" s="6"/>
      <c r="I58" s="6"/>
      <c r="J58" s="6"/>
      <c r="K58" s="6"/>
      <c r="L58" s="6"/>
      <c r="M58" s="6"/>
      <c r="N58" s="6"/>
    </row>
    <row r="59" spans="1:14" ht="15">
      <c r="A59" s="83" t="s">
        <v>158</v>
      </c>
      <c r="B59" s="84" t="s">
        <v>159</v>
      </c>
      <c r="C59" s="85">
        <v>900</v>
      </c>
      <c r="D59" s="85">
        <v>900</v>
      </c>
      <c r="E59" s="21">
        <f t="shared" si="0"/>
        <v>1</v>
      </c>
      <c r="F59" s="16"/>
      <c r="G59" s="6"/>
      <c r="H59" s="6"/>
      <c r="I59" s="6"/>
      <c r="J59" s="6"/>
      <c r="K59" s="6"/>
      <c r="L59" s="6"/>
      <c r="M59" s="6"/>
      <c r="N59" s="6"/>
    </row>
    <row r="60" spans="1:14" ht="15">
      <c r="A60" s="44" t="s">
        <v>59</v>
      </c>
      <c r="B60" s="45" t="s">
        <v>60</v>
      </c>
      <c r="C60" s="75">
        <v>23613.7</v>
      </c>
      <c r="D60" s="75">
        <v>23613.7</v>
      </c>
      <c r="E60" s="21">
        <f t="shared" si="0"/>
        <v>1</v>
      </c>
      <c r="F60" s="16"/>
      <c r="G60" s="6"/>
      <c r="H60" s="6"/>
      <c r="I60" s="6"/>
      <c r="J60" s="6"/>
      <c r="K60" s="6"/>
      <c r="L60" s="6"/>
      <c r="M60" s="6"/>
      <c r="N60" s="6"/>
    </row>
    <row r="61" spans="1:14" ht="15">
      <c r="A61" s="44" t="s">
        <v>61</v>
      </c>
      <c r="B61" s="45" t="s">
        <v>62</v>
      </c>
      <c r="C61" s="75">
        <v>71963.8</v>
      </c>
      <c r="D61" s="75">
        <v>71963.8</v>
      </c>
      <c r="E61" s="21">
        <f t="shared" si="0"/>
        <v>1</v>
      </c>
      <c r="F61" s="16"/>
      <c r="G61" s="6"/>
      <c r="H61" s="6"/>
      <c r="I61" s="6"/>
      <c r="J61" s="6"/>
      <c r="K61" s="6"/>
      <c r="L61" s="6"/>
      <c r="M61" s="6"/>
      <c r="N61" s="6"/>
    </row>
    <row r="62" spans="1:14" ht="18.75" customHeight="1">
      <c r="A62" s="49" t="s">
        <v>63</v>
      </c>
      <c r="B62" s="50" t="s">
        <v>64</v>
      </c>
      <c r="C62" s="86">
        <v>73343.8</v>
      </c>
      <c r="D62" s="87">
        <v>73343.3</v>
      </c>
      <c r="E62" s="21">
        <f t="shared" si="0"/>
        <v>0.9999931827911834</v>
      </c>
      <c r="F62" s="16"/>
      <c r="G62" s="6"/>
      <c r="H62" s="6"/>
      <c r="I62" s="6"/>
      <c r="J62" s="6"/>
      <c r="K62" s="6"/>
      <c r="L62" s="6"/>
      <c r="M62" s="6"/>
      <c r="N62" s="6"/>
    </row>
    <row r="63" spans="1:14" ht="15">
      <c r="A63" s="41" t="s">
        <v>65</v>
      </c>
      <c r="B63" s="42" t="s">
        <v>66</v>
      </c>
      <c r="C63" s="78">
        <f>C64+C65+C66+C68</f>
        <v>701921.2</v>
      </c>
      <c r="D63" s="78">
        <f>D64+D65+D66+D68</f>
        <v>627585.2</v>
      </c>
      <c r="E63" s="43">
        <f t="shared" si="0"/>
        <v>0.8940963743508531</v>
      </c>
      <c r="F63" s="16"/>
      <c r="G63" s="6"/>
      <c r="H63" s="6"/>
      <c r="I63" s="6"/>
      <c r="J63" s="6"/>
      <c r="K63" s="6"/>
      <c r="L63" s="6"/>
      <c r="M63" s="6"/>
      <c r="N63" s="6"/>
    </row>
    <row r="64" spans="1:14" ht="15">
      <c r="A64" s="44" t="s">
        <v>67</v>
      </c>
      <c r="B64" s="45" t="s">
        <v>68</v>
      </c>
      <c r="C64" s="75">
        <v>49147.5</v>
      </c>
      <c r="D64" s="75">
        <v>48559</v>
      </c>
      <c r="E64" s="21">
        <f t="shared" si="0"/>
        <v>0.9880258405819218</v>
      </c>
      <c r="F64" s="16"/>
      <c r="G64" s="6"/>
      <c r="H64" s="6"/>
      <c r="I64" s="6"/>
      <c r="J64" s="6"/>
      <c r="K64" s="6"/>
      <c r="L64" s="6"/>
      <c r="M64" s="6"/>
      <c r="N64" s="6"/>
    </row>
    <row r="65" spans="1:14" ht="15">
      <c r="A65" s="44" t="s">
        <v>69</v>
      </c>
      <c r="B65" s="45" t="s">
        <v>70</v>
      </c>
      <c r="C65" s="75">
        <v>590212</v>
      </c>
      <c r="D65" s="75">
        <v>516888</v>
      </c>
      <c r="E65" s="21">
        <f t="shared" si="0"/>
        <v>0.8757666736698</v>
      </c>
      <c r="F65" s="16"/>
      <c r="G65" s="6"/>
      <c r="H65" s="6"/>
      <c r="I65" s="6"/>
      <c r="J65" s="6"/>
      <c r="K65" s="6"/>
      <c r="L65" s="6"/>
      <c r="M65" s="6"/>
      <c r="N65" s="6"/>
    </row>
    <row r="66" spans="1:14" ht="15">
      <c r="A66" s="44" t="s">
        <v>71</v>
      </c>
      <c r="B66" s="45" t="s">
        <v>72</v>
      </c>
      <c r="C66" s="75">
        <v>39163.7</v>
      </c>
      <c r="D66" s="75">
        <v>39118.2</v>
      </c>
      <c r="E66" s="21">
        <f t="shared" si="0"/>
        <v>0.998838209872918</v>
      </c>
      <c r="F66" s="16"/>
      <c r="G66" s="6"/>
      <c r="H66" s="6"/>
      <c r="I66" s="6"/>
      <c r="J66" s="6"/>
      <c r="K66" s="6"/>
      <c r="L66" s="6"/>
      <c r="M66" s="6"/>
      <c r="N66" s="6"/>
    </row>
    <row r="67" spans="1:14" ht="15" hidden="1">
      <c r="A67" s="44" t="s">
        <v>73</v>
      </c>
      <c r="B67" s="45" t="s">
        <v>74</v>
      </c>
      <c r="C67" s="75">
        <f>'[1]Расшир'!E678</f>
        <v>0</v>
      </c>
      <c r="D67" s="75">
        <f>'[1]Расшир'!F678</f>
        <v>0</v>
      </c>
      <c r="E67" s="21">
        <v>0</v>
      </c>
      <c r="F67" s="16"/>
      <c r="G67" s="6"/>
      <c r="H67" s="6"/>
      <c r="I67" s="6"/>
      <c r="J67" s="6"/>
      <c r="K67" s="6"/>
      <c r="L67" s="6"/>
      <c r="M67" s="6"/>
      <c r="N67" s="6"/>
    </row>
    <row r="68" spans="1:14" ht="30.75">
      <c r="A68" s="44" t="s">
        <v>75</v>
      </c>
      <c r="B68" s="45" t="s">
        <v>76</v>
      </c>
      <c r="C68" s="75">
        <v>23398</v>
      </c>
      <c r="D68" s="75">
        <v>23020</v>
      </c>
      <c r="E68" s="21">
        <f>D68/C68</f>
        <v>0.9838447730575263</v>
      </c>
      <c r="F68" s="16"/>
      <c r="G68" s="6"/>
      <c r="H68" s="6"/>
      <c r="I68" s="6"/>
      <c r="J68" s="6"/>
      <c r="K68" s="6"/>
      <c r="L68" s="6"/>
      <c r="M68" s="6"/>
      <c r="N68" s="6"/>
    </row>
    <row r="69" spans="1:14" ht="15" hidden="1">
      <c r="A69" s="51" t="s">
        <v>77</v>
      </c>
      <c r="B69" s="42" t="s">
        <v>78</v>
      </c>
      <c r="C69" s="78"/>
      <c r="D69" s="78">
        <f>'[1]Расшир'!F702</f>
        <v>0</v>
      </c>
      <c r="E69" s="52" t="e">
        <f>D69/C69</f>
        <v>#DIV/0!</v>
      </c>
      <c r="F69" s="16"/>
      <c r="G69" s="6"/>
      <c r="H69" s="6"/>
      <c r="I69" s="6"/>
      <c r="J69" s="6"/>
      <c r="K69" s="6"/>
      <c r="L69" s="6"/>
      <c r="M69" s="6"/>
      <c r="N69" s="6"/>
    </row>
    <row r="70" spans="1:14" ht="27" hidden="1">
      <c r="A70" s="47" t="s">
        <v>79</v>
      </c>
      <c r="B70" s="48" t="s">
        <v>80</v>
      </c>
      <c r="C70" s="75"/>
      <c r="D70" s="75">
        <f>'[1]Расшир'!F711</f>
        <v>0</v>
      </c>
      <c r="E70" s="21" t="e">
        <f>D70/C70</f>
        <v>#DIV/0!</v>
      </c>
      <c r="F70" s="16"/>
      <c r="G70" s="6"/>
      <c r="H70" s="6"/>
      <c r="I70" s="6"/>
      <c r="J70" s="6"/>
      <c r="K70" s="6"/>
      <c r="L70" s="6"/>
      <c r="M70" s="6"/>
      <c r="N70" s="6"/>
    </row>
    <row r="71" spans="1:14" ht="15" hidden="1">
      <c r="A71" s="47" t="s">
        <v>81</v>
      </c>
      <c r="B71" s="48" t="s">
        <v>82</v>
      </c>
      <c r="C71" s="75">
        <f>'[1]Расшир'!$E$714</f>
        <v>0</v>
      </c>
      <c r="D71" s="75">
        <f>'[1]Расшир'!$F$714</f>
        <v>0</v>
      </c>
      <c r="E71" s="21"/>
      <c r="F71" s="16"/>
      <c r="G71" s="6"/>
      <c r="H71" s="6"/>
      <c r="I71" s="6"/>
      <c r="J71" s="6"/>
      <c r="K71" s="6"/>
      <c r="L71" s="6"/>
      <c r="M71" s="6"/>
      <c r="N71" s="6"/>
    </row>
    <row r="72" spans="1:14" ht="15">
      <c r="A72" s="51" t="s">
        <v>77</v>
      </c>
      <c r="B72" s="42" t="s">
        <v>78</v>
      </c>
      <c r="C72" s="78">
        <f>C73</f>
        <v>455.3</v>
      </c>
      <c r="D72" s="78">
        <f>D73</f>
        <v>455.3</v>
      </c>
      <c r="E72" s="43"/>
      <c r="F72" s="16"/>
      <c r="G72" s="6"/>
      <c r="H72" s="6"/>
      <c r="I72" s="6"/>
      <c r="J72" s="6"/>
      <c r="K72" s="6"/>
      <c r="L72" s="6"/>
      <c r="M72" s="6"/>
      <c r="N72" s="6"/>
    </row>
    <row r="73" spans="1:14" ht="15">
      <c r="A73" s="47" t="s">
        <v>81</v>
      </c>
      <c r="B73" s="48" t="s">
        <v>82</v>
      </c>
      <c r="C73" s="75">
        <v>455.3</v>
      </c>
      <c r="D73" s="75">
        <v>455.3</v>
      </c>
      <c r="E73" s="21">
        <f>D73/C73</f>
        <v>1</v>
      </c>
      <c r="F73" s="16"/>
      <c r="G73" s="6"/>
      <c r="H73" s="6"/>
      <c r="I73" s="6"/>
      <c r="J73" s="6"/>
      <c r="K73" s="6"/>
      <c r="L73" s="6"/>
      <c r="M73" s="6"/>
      <c r="N73" s="6"/>
    </row>
    <row r="74" spans="1:14" ht="15">
      <c r="A74" s="51" t="s">
        <v>83</v>
      </c>
      <c r="B74" s="42" t="s">
        <v>84</v>
      </c>
      <c r="C74" s="78">
        <f>SUM(C75:C79)</f>
        <v>602051.7</v>
      </c>
      <c r="D74" s="78">
        <f>SUM(D75:D79)</f>
        <v>595381.4</v>
      </c>
      <c r="E74" s="43">
        <f t="shared" si="0"/>
        <v>0.9889207189349354</v>
      </c>
      <c r="F74" s="16"/>
      <c r="G74" s="6"/>
      <c r="H74" s="6"/>
      <c r="I74" s="6"/>
      <c r="J74" s="6"/>
      <c r="K74" s="6"/>
      <c r="L74" s="6"/>
      <c r="M74" s="6"/>
      <c r="N74" s="6"/>
    </row>
    <row r="75" spans="1:14" ht="15">
      <c r="A75" s="44" t="s">
        <v>85</v>
      </c>
      <c r="B75" s="45" t="s">
        <v>86</v>
      </c>
      <c r="C75" s="75">
        <v>157431.9</v>
      </c>
      <c r="D75" s="75">
        <v>156208</v>
      </c>
      <c r="E75" s="21">
        <f t="shared" si="0"/>
        <v>0.9922258449526431</v>
      </c>
      <c r="F75" s="16"/>
      <c r="G75" s="6"/>
      <c r="H75" s="6"/>
      <c r="I75" s="6"/>
      <c r="J75" s="6"/>
      <c r="K75" s="6"/>
      <c r="L75" s="6"/>
      <c r="M75" s="6"/>
      <c r="N75" s="6"/>
    </row>
    <row r="76" spans="1:14" ht="15">
      <c r="A76" s="44" t="s">
        <v>87</v>
      </c>
      <c r="B76" s="45" t="s">
        <v>88</v>
      </c>
      <c r="C76" s="75">
        <v>268310.2</v>
      </c>
      <c r="D76" s="75">
        <v>264755.3</v>
      </c>
      <c r="E76" s="21">
        <f t="shared" si="0"/>
        <v>0.9867507832352254</v>
      </c>
      <c r="F76" s="16"/>
      <c r="G76" s="6"/>
      <c r="H76" s="6"/>
      <c r="I76" s="6"/>
      <c r="J76" s="6"/>
      <c r="K76" s="6"/>
      <c r="L76" s="6"/>
      <c r="M76" s="6"/>
      <c r="N76" s="6"/>
    </row>
    <row r="77" spans="1:14" ht="15">
      <c r="A77" s="44" t="s">
        <v>89</v>
      </c>
      <c r="B77" s="53" t="s">
        <v>90</v>
      </c>
      <c r="C77" s="75">
        <v>99747.2</v>
      </c>
      <c r="D77" s="75">
        <v>99171.8</v>
      </c>
      <c r="E77" s="21">
        <f t="shared" si="0"/>
        <v>0.9942314170222323</v>
      </c>
      <c r="F77" s="16"/>
      <c r="G77" s="6"/>
      <c r="H77" s="6"/>
      <c r="I77" s="6"/>
      <c r="J77" s="6"/>
      <c r="K77" s="6"/>
      <c r="L77" s="6"/>
      <c r="M77" s="6"/>
      <c r="N77" s="6"/>
    </row>
    <row r="78" spans="1:14" ht="15">
      <c r="A78" s="44" t="s">
        <v>91</v>
      </c>
      <c r="B78" s="45" t="s">
        <v>92</v>
      </c>
      <c r="C78" s="75">
        <v>17876.1</v>
      </c>
      <c r="D78" s="75">
        <v>17628.9</v>
      </c>
      <c r="E78" s="21">
        <f t="shared" si="0"/>
        <v>0.9861714803564537</v>
      </c>
      <c r="F78" s="16"/>
      <c r="G78" s="6"/>
      <c r="H78" s="6"/>
      <c r="I78" s="6"/>
      <c r="J78" s="6"/>
      <c r="K78" s="6"/>
      <c r="L78" s="6"/>
      <c r="M78" s="6"/>
      <c r="N78" s="6"/>
    </row>
    <row r="79" spans="1:14" ht="15">
      <c r="A79" s="44" t="s">
        <v>93</v>
      </c>
      <c r="B79" s="45" t="s">
        <v>94</v>
      </c>
      <c r="C79" s="75">
        <v>58686.3</v>
      </c>
      <c r="D79" s="75">
        <v>57617.4</v>
      </c>
      <c r="E79" s="21">
        <f t="shared" si="0"/>
        <v>0.9817862090470859</v>
      </c>
      <c r="F79" s="16"/>
      <c r="G79" s="6"/>
      <c r="H79" s="6"/>
      <c r="I79" s="6"/>
      <c r="J79" s="6"/>
      <c r="K79" s="6"/>
      <c r="L79" s="6"/>
      <c r="M79" s="6"/>
      <c r="N79" s="6"/>
    </row>
    <row r="80" spans="1:14" ht="33.75" customHeight="1">
      <c r="A80" s="51" t="s">
        <v>95</v>
      </c>
      <c r="B80" s="46" t="s">
        <v>96</v>
      </c>
      <c r="C80" s="78">
        <f>SUM(C81:C83)</f>
        <v>149075.09999999998</v>
      </c>
      <c r="D80" s="78">
        <f>SUM(D81:D83)</f>
        <v>147424</v>
      </c>
      <c r="E80" s="43">
        <f t="shared" si="0"/>
        <v>0.9889243743589642</v>
      </c>
      <c r="F80" s="16"/>
      <c r="G80" s="6"/>
      <c r="H80" s="6"/>
      <c r="I80" s="6"/>
      <c r="J80" s="6"/>
      <c r="K80" s="6"/>
      <c r="L80" s="6"/>
      <c r="M80" s="6"/>
      <c r="N80" s="6"/>
    </row>
    <row r="81" spans="1:14" ht="18.75" customHeight="1">
      <c r="A81" s="44" t="s">
        <v>97</v>
      </c>
      <c r="B81" s="45" t="s">
        <v>98</v>
      </c>
      <c r="C81" s="75">
        <v>100691.4</v>
      </c>
      <c r="D81" s="75">
        <v>99690.3</v>
      </c>
      <c r="E81" s="21">
        <f t="shared" si="0"/>
        <v>0.9900577407802454</v>
      </c>
      <c r="F81" s="16"/>
      <c r="G81" s="6"/>
      <c r="H81" s="6"/>
      <c r="I81" s="6"/>
      <c r="J81" s="6"/>
      <c r="K81" s="6"/>
      <c r="L81" s="6"/>
      <c r="M81" s="6"/>
      <c r="N81" s="6"/>
    </row>
    <row r="82" spans="1:14" ht="22.5" customHeight="1" hidden="1">
      <c r="A82" s="44" t="s">
        <v>99</v>
      </c>
      <c r="B82" s="45" t="s">
        <v>100</v>
      </c>
      <c r="C82" s="75"/>
      <c r="D82" s="75"/>
      <c r="E82" s="21" t="e">
        <f>D82/C82</f>
        <v>#DIV/0!</v>
      </c>
      <c r="F82" s="16"/>
      <c r="G82" s="6"/>
      <c r="H82" s="6"/>
      <c r="I82" s="6"/>
      <c r="J82" s="6"/>
      <c r="K82" s="6"/>
      <c r="L82" s="6"/>
      <c r="M82" s="6"/>
      <c r="N82" s="6"/>
    </row>
    <row r="83" spans="1:14" ht="32.25" customHeight="1">
      <c r="A83" s="44" t="s">
        <v>101</v>
      </c>
      <c r="B83" s="45" t="s">
        <v>102</v>
      </c>
      <c r="C83" s="75">
        <v>48383.7</v>
      </c>
      <c r="D83" s="75">
        <v>47733.7</v>
      </c>
      <c r="E83" s="21">
        <f t="shared" si="0"/>
        <v>0.986565723580462</v>
      </c>
      <c r="F83" s="16"/>
      <c r="G83" s="6"/>
      <c r="H83" s="6"/>
      <c r="I83" s="6"/>
      <c r="J83" s="6"/>
      <c r="K83" s="6"/>
      <c r="L83" s="6"/>
      <c r="M83" s="6"/>
      <c r="N83" s="6"/>
    </row>
    <row r="84" spans="1:14" ht="26.25" customHeight="1" hidden="1">
      <c r="A84" s="51" t="s">
        <v>103</v>
      </c>
      <c r="B84" s="54" t="s">
        <v>104</v>
      </c>
      <c r="C84" s="78">
        <f>'[1]Расшир'!E896</f>
        <v>0</v>
      </c>
      <c r="D84" s="78">
        <f>'[1]Расшир'!F896</f>
        <v>0</v>
      </c>
      <c r="E84" s="21" t="e">
        <f t="shared" si="0"/>
        <v>#DIV/0!</v>
      </c>
      <c r="F84" s="16"/>
      <c r="G84" s="6"/>
      <c r="H84" s="6"/>
      <c r="I84" s="6"/>
      <c r="J84" s="6"/>
      <c r="K84" s="6"/>
      <c r="L84" s="6"/>
      <c r="M84" s="6"/>
      <c r="N84" s="6"/>
    </row>
    <row r="85" spans="1:14" ht="18" customHeight="1" hidden="1">
      <c r="A85" s="47" t="s">
        <v>105</v>
      </c>
      <c r="B85" s="48" t="s">
        <v>106</v>
      </c>
      <c r="C85" s="75">
        <f>'[1]Расшир'!E917</f>
        <v>0</v>
      </c>
      <c r="D85" s="75">
        <f>'[1]Расшир'!F917</f>
        <v>0</v>
      </c>
      <c r="E85" s="21" t="e">
        <f t="shared" si="0"/>
        <v>#DIV/0!</v>
      </c>
      <c r="F85" s="16"/>
      <c r="G85" s="6"/>
      <c r="H85" s="6"/>
      <c r="I85" s="6"/>
      <c r="J85" s="6"/>
      <c r="K85" s="6"/>
      <c r="L85" s="6"/>
      <c r="M85" s="6"/>
      <c r="N85" s="6"/>
    </row>
    <row r="86" spans="1:14" ht="18" customHeight="1">
      <c r="A86" s="51" t="s">
        <v>103</v>
      </c>
      <c r="B86" s="106" t="s">
        <v>104</v>
      </c>
      <c r="C86" s="80">
        <f>C87</f>
        <v>0</v>
      </c>
      <c r="D86" s="80">
        <f>D87</f>
        <v>0</v>
      </c>
      <c r="E86" s="52">
        <v>1</v>
      </c>
      <c r="F86" s="16"/>
      <c r="G86" s="6"/>
      <c r="H86" s="6"/>
      <c r="I86" s="6"/>
      <c r="J86" s="6"/>
      <c r="K86" s="6"/>
      <c r="L86" s="6"/>
      <c r="M86" s="6"/>
      <c r="N86" s="6"/>
    </row>
    <row r="87" spans="1:14" ht="18" customHeight="1">
      <c r="A87" s="47" t="s">
        <v>105</v>
      </c>
      <c r="B87" s="48" t="s">
        <v>106</v>
      </c>
      <c r="C87" s="75">
        <v>0</v>
      </c>
      <c r="D87" s="75">
        <v>0</v>
      </c>
      <c r="E87" s="21">
        <v>0</v>
      </c>
      <c r="F87" s="16"/>
      <c r="G87" s="6"/>
      <c r="H87" s="6"/>
      <c r="I87" s="6"/>
      <c r="J87" s="6"/>
      <c r="K87" s="6"/>
      <c r="L87" s="6"/>
      <c r="M87" s="6"/>
      <c r="N87" s="6"/>
    </row>
    <row r="88" spans="1:14" ht="15">
      <c r="A88" s="51" t="s">
        <v>107</v>
      </c>
      <c r="B88" s="42" t="s">
        <v>108</v>
      </c>
      <c r="C88" s="78">
        <f>SUM(C89:C93)</f>
        <v>87973.9</v>
      </c>
      <c r="D88" s="78">
        <f>SUM(D89:D93)</f>
        <v>87152</v>
      </c>
      <c r="E88" s="43">
        <f t="shared" si="0"/>
        <v>0.9906574563592156</v>
      </c>
      <c r="F88" s="16"/>
      <c r="G88" s="6"/>
      <c r="H88" s="6"/>
      <c r="I88" s="6"/>
      <c r="J88" s="6"/>
      <c r="K88" s="6"/>
      <c r="L88" s="6"/>
      <c r="M88" s="6"/>
      <c r="N88" s="6"/>
    </row>
    <row r="89" spans="1:14" ht="15">
      <c r="A89" s="44" t="s">
        <v>109</v>
      </c>
      <c r="B89" s="45" t="s">
        <v>110</v>
      </c>
      <c r="C89" s="75">
        <v>1407.6</v>
      </c>
      <c r="D89" s="75">
        <v>1407.6</v>
      </c>
      <c r="E89" s="21">
        <f t="shared" si="0"/>
        <v>1</v>
      </c>
      <c r="F89" s="16"/>
      <c r="G89" s="6"/>
      <c r="H89" s="6"/>
      <c r="I89" s="6"/>
      <c r="J89" s="6"/>
      <c r="K89" s="6"/>
      <c r="L89" s="6"/>
      <c r="M89" s="6"/>
      <c r="N89" s="6"/>
    </row>
    <row r="90" spans="1:14" ht="15">
      <c r="A90" s="44" t="s">
        <v>111</v>
      </c>
      <c r="B90" s="45" t="s">
        <v>191</v>
      </c>
      <c r="C90" s="75">
        <v>35646.1</v>
      </c>
      <c r="D90" s="75">
        <v>35646.1</v>
      </c>
      <c r="E90" s="21">
        <f>D90/C90</f>
        <v>1</v>
      </c>
      <c r="F90" s="16"/>
      <c r="G90" s="6"/>
      <c r="H90" s="6"/>
      <c r="I90" s="6"/>
      <c r="J90" s="6"/>
      <c r="K90" s="6"/>
      <c r="L90" s="6"/>
      <c r="M90" s="6"/>
      <c r="N90" s="6"/>
    </row>
    <row r="91" spans="1:14" ht="15">
      <c r="A91" s="44" t="s">
        <v>111</v>
      </c>
      <c r="B91" s="45" t="s">
        <v>112</v>
      </c>
      <c r="C91" s="75">
        <v>27030.9</v>
      </c>
      <c r="D91" s="75">
        <v>26468.3</v>
      </c>
      <c r="E91" s="21">
        <f t="shared" si="0"/>
        <v>0.9791867825340628</v>
      </c>
      <c r="F91" s="16"/>
      <c r="G91" s="6"/>
      <c r="H91" s="6"/>
      <c r="I91" s="6"/>
      <c r="J91" s="6"/>
      <c r="K91" s="6"/>
      <c r="L91" s="6"/>
      <c r="M91" s="6"/>
      <c r="N91" s="6"/>
    </row>
    <row r="92" spans="1:14" ht="15">
      <c r="A92" s="44" t="s">
        <v>113</v>
      </c>
      <c r="B92" s="45" t="s">
        <v>114</v>
      </c>
      <c r="C92" s="75">
        <v>4603.7</v>
      </c>
      <c r="D92" s="75">
        <v>4394.1</v>
      </c>
      <c r="E92" s="21">
        <f>D92/C92</f>
        <v>0.9544714034363665</v>
      </c>
      <c r="F92" s="16"/>
      <c r="G92" s="6"/>
      <c r="H92" s="6"/>
      <c r="I92" s="6"/>
      <c r="J92" s="6"/>
      <c r="K92" s="6"/>
      <c r="L92" s="6"/>
      <c r="M92" s="6"/>
      <c r="N92" s="6"/>
    </row>
    <row r="93" spans="1:14" ht="15">
      <c r="A93" s="44" t="s">
        <v>115</v>
      </c>
      <c r="B93" s="45" t="s">
        <v>116</v>
      </c>
      <c r="C93" s="75">
        <v>19285.6</v>
      </c>
      <c r="D93" s="75">
        <v>19235.9</v>
      </c>
      <c r="E93" s="21">
        <f t="shared" si="0"/>
        <v>0.997422947691542</v>
      </c>
      <c r="F93" s="16"/>
      <c r="G93" s="6"/>
      <c r="H93" s="6"/>
      <c r="I93" s="6"/>
      <c r="J93" s="6"/>
      <c r="K93" s="6"/>
      <c r="L93" s="6"/>
      <c r="M93" s="6"/>
      <c r="N93" s="6"/>
    </row>
    <row r="94" spans="1:14" ht="15">
      <c r="A94" s="51" t="s">
        <v>117</v>
      </c>
      <c r="B94" s="42" t="s">
        <v>118</v>
      </c>
      <c r="C94" s="78">
        <f>SUM(C96:C98)</f>
        <v>73125.1</v>
      </c>
      <c r="D94" s="78">
        <f>SUM(D96:D98)</f>
        <v>72429.29999999999</v>
      </c>
      <c r="E94" s="43">
        <f t="shared" si="0"/>
        <v>0.9904847993370263</v>
      </c>
      <c r="F94" s="16"/>
      <c r="G94" s="6"/>
      <c r="H94" s="6"/>
      <c r="I94" s="6"/>
      <c r="J94" s="6"/>
      <c r="K94" s="6"/>
      <c r="L94" s="6"/>
      <c r="M94" s="6"/>
      <c r="N94" s="6"/>
    </row>
    <row r="95" spans="1:14" ht="15" hidden="1">
      <c r="A95" s="44" t="s">
        <v>119</v>
      </c>
      <c r="B95" s="45" t="s">
        <v>120</v>
      </c>
      <c r="C95" s="75"/>
      <c r="D95" s="75"/>
      <c r="E95" s="21" t="e">
        <f t="shared" si="0"/>
        <v>#DIV/0!</v>
      </c>
      <c r="F95" s="16"/>
      <c r="G95" s="6"/>
      <c r="H95" s="6"/>
      <c r="I95" s="6"/>
      <c r="J95" s="6"/>
      <c r="K95" s="6"/>
      <c r="L95" s="6"/>
      <c r="M95" s="6"/>
      <c r="N95" s="6"/>
    </row>
    <row r="96" spans="1:14" ht="15">
      <c r="A96" s="44" t="s">
        <v>121</v>
      </c>
      <c r="B96" s="45" t="s">
        <v>122</v>
      </c>
      <c r="C96" s="75">
        <v>57076.3</v>
      </c>
      <c r="D96" s="75">
        <v>56442.7</v>
      </c>
      <c r="E96" s="21">
        <f t="shared" si="0"/>
        <v>0.9888990701920061</v>
      </c>
      <c r="F96" s="16"/>
      <c r="G96" s="6"/>
      <c r="H96" s="6"/>
      <c r="I96" s="6"/>
      <c r="J96" s="6"/>
      <c r="K96" s="6"/>
      <c r="L96" s="6"/>
      <c r="M96" s="6"/>
      <c r="N96" s="6"/>
    </row>
    <row r="97" spans="1:14" ht="15">
      <c r="A97" s="44" t="s">
        <v>181</v>
      </c>
      <c r="B97" s="45" t="s">
        <v>182</v>
      </c>
      <c r="C97" s="75">
        <v>479.1</v>
      </c>
      <c r="D97" s="75">
        <v>469.1</v>
      </c>
      <c r="E97" s="21">
        <f t="shared" si="0"/>
        <v>0.9791275307868921</v>
      </c>
      <c r="F97" s="16"/>
      <c r="G97" s="6"/>
      <c r="H97" s="6"/>
      <c r="I97" s="6"/>
      <c r="J97" s="6"/>
      <c r="K97" s="6"/>
      <c r="L97" s="6"/>
      <c r="M97" s="6"/>
      <c r="N97" s="6"/>
    </row>
    <row r="98" spans="1:14" ht="15">
      <c r="A98" s="44" t="s">
        <v>123</v>
      </c>
      <c r="B98" s="45" t="s">
        <v>124</v>
      </c>
      <c r="C98" s="75">
        <v>15569.7</v>
      </c>
      <c r="D98" s="75">
        <v>15517.5</v>
      </c>
      <c r="E98" s="21">
        <f t="shared" si="0"/>
        <v>0.9966473342453611</v>
      </c>
      <c r="F98" s="16"/>
      <c r="G98" s="6"/>
      <c r="H98" s="6"/>
      <c r="I98" s="6"/>
      <c r="J98" s="6"/>
      <c r="K98" s="6"/>
      <c r="L98" s="6"/>
      <c r="M98" s="6"/>
      <c r="N98" s="6"/>
    </row>
    <row r="99" spans="1:14" ht="15">
      <c r="A99" s="51" t="s">
        <v>160</v>
      </c>
      <c r="B99" s="46" t="s">
        <v>161</v>
      </c>
      <c r="C99" s="78">
        <f>C100</f>
        <v>22290.3</v>
      </c>
      <c r="D99" s="78">
        <f>D100</f>
        <v>22090</v>
      </c>
      <c r="E99" s="43">
        <f>D99/C99</f>
        <v>0.991014028523618</v>
      </c>
      <c r="F99" s="16"/>
      <c r="G99" s="6"/>
      <c r="H99" s="6"/>
      <c r="I99" s="6"/>
      <c r="J99" s="6"/>
      <c r="K99" s="6"/>
      <c r="L99" s="6"/>
      <c r="M99" s="6"/>
      <c r="N99" s="6"/>
    </row>
    <row r="100" spans="1:14" ht="15">
      <c r="A100" s="44" t="s">
        <v>162</v>
      </c>
      <c r="B100" s="45" t="s">
        <v>163</v>
      </c>
      <c r="C100" s="75">
        <v>22290.3</v>
      </c>
      <c r="D100" s="75">
        <v>22090</v>
      </c>
      <c r="E100" s="21">
        <f t="shared" si="0"/>
        <v>0.991014028523618</v>
      </c>
      <c r="F100" s="16"/>
      <c r="G100" s="6"/>
      <c r="H100" s="6"/>
      <c r="I100" s="6"/>
      <c r="J100" s="6"/>
      <c r="K100" s="6"/>
      <c r="L100" s="6"/>
      <c r="M100" s="6"/>
      <c r="N100" s="6"/>
    </row>
    <row r="101" spans="1:14" ht="30.75">
      <c r="A101" s="51" t="s">
        <v>125</v>
      </c>
      <c r="B101" s="46" t="s">
        <v>126</v>
      </c>
      <c r="C101" s="78">
        <f>C102</f>
        <v>12862.4</v>
      </c>
      <c r="D101" s="78">
        <f>D102</f>
        <v>12862.4</v>
      </c>
      <c r="E101" s="43">
        <f t="shared" si="0"/>
        <v>1</v>
      </c>
      <c r="F101" s="16"/>
      <c r="G101" s="6"/>
      <c r="H101" s="6"/>
      <c r="I101" s="6"/>
      <c r="J101" s="6"/>
      <c r="K101" s="6"/>
      <c r="L101" s="6"/>
      <c r="M101" s="6"/>
      <c r="N101" s="6"/>
    </row>
    <row r="102" spans="1:14" ht="32.25" customHeight="1">
      <c r="A102" s="44" t="s">
        <v>127</v>
      </c>
      <c r="B102" s="45" t="s">
        <v>128</v>
      </c>
      <c r="C102" s="75">
        <v>12862.4</v>
      </c>
      <c r="D102" s="75">
        <v>12862.4</v>
      </c>
      <c r="E102" s="21">
        <f t="shared" si="0"/>
        <v>1</v>
      </c>
      <c r="F102" s="16"/>
      <c r="G102" s="6"/>
      <c r="H102" s="6"/>
      <c r="I102" s="6"/>
      <c r="J102" s="6"/>
      <c r="K102" s="6"/>
      <c r="L102" s="6"/>
      <c r="M102" s="6"/>
      <c r="N102" s="6"/>
    </row>
    <row r="103" spans="1:14" s="34" customFormat="1" ht="21" customHeight="1">
      <c r="A103" s="76"/>
      <c r="B103" s="95" t="s">
        <v>129</v>
      </c>
      <c r="C103" s="78">
        <f>C43+C52+C54+C58+C63+C74+C80+C88+C94+C99+C101+C72+C86</f>
        <v>2089764</v>
      </c>
      <c r="D103" s="78">
        <f>D43+D52+D54+D58+D63+D74+D80+D88+D94+D99+D101+D72+D86</f>
        <v>2000938.1</v>
      </c>
      <c r="E103" s="43">
        <f t="shared" si="0"/>
        <v>0.9574947697443348</v>
      </c>
      <c r="F103" s="32"/>
      <c r="G103" s="33"/>
      <c r="H103" s="33"/>
      <c r="I103" s="33"/>
      <c r="J103" s="33"/>
      <c r="K103" s="33"/>
      <c r="L103" s="33"/>
      <c r="M103" s="33"/>
      <c r="N103" s="33"/>
    </row>
    <row r="104" spans="1:14" ht="15">
      <c r="A104" s="10"/>
      <c r="B104" s="19"/>
      <c r="C104" s="55"/>
      <c r="D104" s="55"/>
      <c r="E104" s="15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30.75">
      <c r="A105" s="96"/>
      <c r="B105" s="97" t="s">
        <v>130</v>
      </c>
      <c r="C105" s="98">
        <f>C38-C103</f>
        <v>-106997.19999999972</v>
      </c>
      <c r="D105" s="98">
        <f>D38-D103</f>
        <v>-57371.10000000009</v>
      </c>
      <c r="E105" s="99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" hidden="1">
      <c r="A106" s="10"/>
      <c r="B106" s="19"/>
      <c r="C106" s="55"/>
      <c r="D106" s="55"/>
      <c r="E106" s="15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" hidden="1">
      <c r="A107" s="10"/>
      <c r="B107" s="25" t="s">
        <v>131</v>
      </c>
      <c r="C107" s="14">
        <f>C108+C109</f>
        <v>0</v>
      </c>
      <c r="D107" s="14">
        <f>D108+D109</f>
        <v>0</v>
      </c>
      <c r="E107" s="15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5" hidden="1">
      <c r="A108" s="10"/>
      <c r="B108" s="19" t="s">
        <v>132</v>
      </c>
      <c r="C108" s="55">
        <f>'[1]Расшир'!E1187</f>
        <v>0</v>
      </c>
      <c r="D108" s="55">
        <f>'[1]Расшир'!F1187</f>
        <v>0</v>
      </c>
      <c r="E108" s="15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5" hidden="1">
      <c r="A109" s="10"/>
      <c r="B109" s="19" t="s">
        <v>133</v>
      </c>
      <c r="C109" s="55">
        <f>'[1]Расшир'!E1188</f>
        <v>0</v>
      </c>
      <c r="D109" s="55">
        <f>'[1]Расшир'!F1188</f>
        <v>0</v>
      </c>
      <c r="E109" s="15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5">
      <c r="A110" s="10"/>
      <c r="B110" s="19"/>
      <c r="C110" s="55"/>
      <c r="D110" s="55"/>
      <c r="E110" s="15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46.5">
      <c r="A111" s="10"/>
      <c r="B111" s="25" t="s">
        <v>134</v>
      </c>
      <c r="C111" s="74">
        <v>150000</v>
      </c>
      <c r="D111" s="74">
        <v>150000</v>
      </c>
      <c r="E111" s="15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30.75">
      <c r="A112" s="10"/>
      <c r="B112" s="23" t="s">
        <v>164</v>
      </c>
      <c r="C112" s="85">
        <v>150000</v>
      </c>
      <c r="D112" s="85">
        <v>150000</v>
      </c>
      <c r="E112" s="15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30.75">
      <c r="A113" s="10"/>
      <c r="B113" s="23" t="s">
        <v>165</v>
      </c>
      <c r="C113" s="85">
        <v>0</v>
      </c>
      <c r="D113" s="85">
        <v>0</v>
      </c>
      <c r="E113" s="15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5">
      <c r="A114" s="10"/>
      <c r="B114" s="19"/>
      <c r="C114" s="85"/>
      <c r="D114" s="85"/>
      <c r="E114" s="15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5">
      <c r="A115" s="10"/>
      <c r="B115" s="25" t="s">
        <v>135</v>
      </c>
      <c r="C115" s="74">
        <f>C116+C117</f>
        <v>-45000</v>
      </c>
      <c r="D115" s="74">
        <f>D116+D117</f>
        <v>-45000</v>
      </c>
      <c r="E115" s="15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>
      <c r="A116" s="10"/>
      <c r="B116" s="19" t="s">
        <v>136</v>
      </c>
      <c r="C116" s="85">
        <v>240000</v>
      </c>
      <c r="D116" s="85">
        <v>240000</v>
      </c>
      <c r="E116" s="15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30.75">
      <c r="A117" s="10"/>
      <c r="B117" s="23" t="s">
        <v>137</v>
      </c>
      <c r="C117" s="85">
        <v>-285000</v>
      </c>
      <c r="D117" s="85">
        <v>-285000</v>
      </c>
      <c r="E117" s="15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5">
      <c r="A118" s="10"/>
      <c r="B118" s="23"/>
      <c r="C118" s="85"/>
      <c r="D118" s="85"/>
      <c r="E118" s="15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30.75">
      <c r="A119" s="10"/>
      <c r="B119" s="25" t="s">
        <v>138</v>
      </c>
      <c r="C119" s="74">
        <f>C120+C121</f>
        <v>1997.2000000001863</v>
      </c>
      <c r="D119" s="74">
        <f>D120+D121</f>
        <v>-47628.89999999991</v>
      </c>
      <c r="E119" s="15"/>
      <c r="F119" s="56"/>
      <c r="G119" s="6"/>
      <c r="H119" s="6"/>
      <c r="I119" s="6"/>
      <c r="J119" s="6"/>
      <c r="K119" s="6"/>
      <c r="L119" s="6"/>
      <c r="M119" s="6"/>
      <c r="N119" s="6"/>
    </row>
    <row r="120" spans="1:14" ht="15">
      <c r="A120" s="10"/>
      <c r="B120" s="19" t="s">
        <v>139</v>
      </c>
      <c r="C120" s="85">
        <v>-2372766.8</v>
      </c>
      <c r="D120" s="85">
        <v>-2519321.1</v>
      </c>
      <c r="E120" s="15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5">
      <c r="A121" s="10"/>
      <c r="B121" s="19" t="s">
        <v>140</v>
      </c>
      <c r="C121" s="85">
        <v>2374764</v>
      </c>
      <c r="D121" s="85">
        <v>2471692.2</v>
      </c>
      <c r="E121" s="15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5">
      <c r="A122" s="10"/>
      <c r="B122" s="23"/>
      <c r="C122" s="85"/>
      <c r="D122" s="85"/>
      <c r="E122" s="15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30.75" hidden="1">
      <c r="A123" s="10"/>
      <c r="B123" s="25" t="s">
        <v>141</v>
      </c>
      <c r="C123" s="74">
        <f>'[1]Расшир'!E1197</f>
        <v>0</v>
      </c>
      <c r="D123" s="74">
        <f>D126+D128</f>
        <v>0</v>
      </c>
      <c r="E123" s="15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49.5" customHeight="1" hidden="1">
      <c r="A124" s="10"/>
      <c r="B124" s="57" t="s">
        <v>142</v>
      </c>
      <c r="C124" s="88">
        <f>'[1]Расшир'!E1198</f>
        <v>0</v>
      </c>
      <c r="D124" s="89">
        <f>D125</f>
        <v>0</v>
      </c>
      <c r="E124" s="15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46.5" hidden="1">
      <c r="A125" s="10"/>
      <c r="B125" s="58" t="s">
        <v>143</v>
      </c>
      <c r="C125" s="75">
        <f>'[1]Расшир'!E1199</f>
        <v>0</v>
      </c>
      <c r="D125" s="85">
        <f>'[1]Расшир'!F1199</f>
        <v>0</v>
      </c>
      <c r="E125" s="15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30.75" hidden="1">
      <c r="A126" s="10"/>
      <c r="B126" s="59" t="s">
        <v>144</v>
      </c>
      <c r="C126" s="90">
        <f>'[1]Расшир'!E1202</f>
        <v>0</v>
      </c>
      <c r="D126" s="91">
        <f>'[1]Расшир'!F1202</f>
        <v>0</v>
      </c>
      <c r="E126" s="15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5" hidden="1">
      <c r="A127" s="10"/>
      <c r="B127" s="58"/>
      <c r="C127" s="85"/>
      <c r="D127" s="85"/>
      <c r="E127" s="15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29.25" customHeight="1" hidden="1">
      <c r="A128" s="10"/>
      <c r="B128" s="60" t="s">
        <v>145</v>
      </c>
      <c r="C128" s="89">
        <f>C129</f>
        <v>0</v>
      </c>
      <c r="D128" s="89">
        <f>D129</f>
        <v>0</v>
      </c>
      <c r="E128" s="15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27.75" hidden="1">
      <c r="A129" s="10"/>
      <c r="B129" s="61" t="s">
        <v>146</v>
      </c>
      <c r="C129" s="92">
        <f>'[1]Расшир'!E1201</f>
        <v>0</v>
      </c>
      <c r="D129" s="93">
        <f>'[1]Расшир'!F1201</f>
        <v>0</v>
      </c>
      <c r="E129" s="15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5" hidden="1">
      <c r="A130" s="10"/>
      <c r="B130" s="19"/>
      <c r="C130" s="85"/>
      <c r="D130" s="85"/>
      <c r="E130" s="15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5" hidden="1">
      <c r="A131" s="10"/>
      <c r="B131" s="19"/>
      <c r="C131" s="85"/>
      <c r="D131" s="85"/>
      <c r="E131" s="15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32.25" customHeight="1">
      <c r="A132" s="96"/>
      <c r="B132" s="97" t="s">
        <v>147</v>
      </c>
      <c r="C132" s="98">
        <f>C107+C111+C115+C119+C123</f>
        <v>106997.20000000019</v>
      </c>
      <c r="D132" s="98">
        <f>D107+D111+D115+D119+D123</f>
        <v>57371.10000000009</v>
      </c>
      <c r="E132" s="99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9.5" customHeight="1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5">
      <c r="A134" s="5"/>
      <c r="B134" s="111" t="s">
        <v>166</v>
      </c>
      <c r="C134" s="111"/>
      <c r="D134" s="111"/>
      <c r="E134" s="111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26.25">
      <c r="A135" s="10"/>
      <c r="B135" s="100" t="s">
        <v>167</v>
      </c>
      <c r="C135" s="11" t="s">
        <v>186</v>
      </c>
      <c r="D135" s="67" t="s">
        <v>189</v>
      </c>
      <c r="E135" s="11" t="s">
        <v>2</v>
      </c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5">
      <c r="A136" s="10"/>
      <c r="B136" s="101" t="s">
        <v>168</v>
      </c>
      <c r="C136" s="103">
        <v>605372.6</v>
      </c>
      <c r="D136" s="103">
        <v>598176.4</v>
      </c>
      <c r="E136" s="21">
        <f aca="true" t="shared" si="1" ref="E136:E151">D136/C136</f>
        <v>0.9881127755038799</v>
      </c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30.75">
      <c r="A137" s="10"/>
      <c r="B137" s="101" t="s">
        <v>192</v>
      </c>
      <c r="C137" s="103">
        <v>54365.8</v>
      </c>
      <c r="D137" s="103">
        <v>54321.1</v>
      </c>
      <c r="E137" s="21">
        <f t="shared" si="1"/>
        <v>0.9991777919206559</v>
      </c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46.5">
      <c r="A138" s="10"/>
      <c r="B138" s="101" t="s">
        <v>169</v>
      </c>
      <c r="C138" s="103">
        <v>521440.1</v>
      </c>
      <c r="D138" s="103">
        <v>448116.1</v>
      </c>
      <c r="E138" s="21">
        <f>D138/C138</f>
        <v>0.8593817391489453</v>
      </c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62.25">
      <c r="A139" s="10"/>
      <c r="B139" s="101" t="s">
        <v>170</v>
      </c>
      <c r="C139" s="103">
        <v>29586.5</v>
      </c>
      <c r="D139" s="103">
        <v>29239.3</v>
      </c>
      <c r="E139" s="21">
        <f t="shared" si="1"/>
        <v>0.9882649181214405</v>
      </c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5">
      <c r="A140" s="10"/>
      <c r="B140" s="101" t="s">
        <v>171</v>
      </c>
      <c r="C140" s="103">
        <v>158718.4</v>
      </c>
      <c r="D140" s="103">
        <v>156938.6</v>
      </c>
      <c r="E140" s="21">
        <f t="shared" si="1"/>
        <v>0.9887864292986825</v>
      </c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30.75">
      <c r="A141" s="10"/>
      <c r="B141" s="101" t="s">
        <v>172</v>
      </c>
      <c r="C141" s="103">
        <v>82293.7</v>
      </c>
      <c r="D141" s="103">
        <v>81522.3</v>
      </c>
      <c r="E141" s="21">
        <f t="shared" si="1"/>
        <v>0.9906262569309681</v>
      </c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30.75">
      <c r="A142" s="10"/>
      <c r="B142" s="101" t="s">
        <v>173</v>
      </c>
      <c r="C142" s="103">
        <v>92576.4</v>
      </c>
      <c r="D142" s="103">
        <v>92576.4</v>
      </c>
      <c r="E142" s="21">
        <f t="shared" si="1"/>
        <v>1</v>
      </c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30.75">
      <c r="A143" s="10"/>
      <c r="B143" s="101" t="s">
        <v>174</v>
      </c>
      <c r="C143" s="103">
        <v>23159.4</v>
      </c>
      <c r="D143" s="103">
        <v>23159.4</v>
      </c>
      <c r="E143" s="21">
        <f t="shared" si="1"/>
        <v>1</v>
      </c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46.5">
      <c r="A144" s="10"/>
      <c r="B144" s="101" t="s">
        <v>175</v>
      </c>
      <c r="C144" s="103">
        <v>70866.8</v>
      </c>
      <c r="D144" s="103">
        <v>69899.7</v>
      </c>
      <c r="E144" s="21">
        <f t="shared" si="1"/>
        <v>0.9863532712073918</v>
      </c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30.75">
      <c r="A145" s="10"/>
      <c r="B145" s="101" t="s">
        <v>176</v>
      </c>
      <c r="C145" s="103">
        <v>41374.5</v>
      </c>
      <c r="D145" s="103">
        <v>41222.3</v>
      </c>
      <c r="E145" s="21">
        <f t="shared" si="1"/>
        <v>0.9963214056967457</v>
      </c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30.75">
      <c r="A146" s="10"/>
      <c r="B146" s="101" t="s">
        <v>177</v>
      </c>
      <c r="C146" s="103">
        <v>22290.3</v>
      </c>
      <c r="D146" s="103">
        <v>22090</v>
      </c>
      <c r="E146" s="21">
        <f t="shared" si="1"/>
        <v>0.991014028523618</v>
      </c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30.75">
      <c r="A147" s="10"/>
      <c r="B147" s="101" t="s">
        <v>178</v>
      </c>
      <c r="C147" s="103">
        <v>151455.9</v>
      </c>
      <c r="D147" s="103">
        <v>151451.9</v>
      </c>
      <c r="E147" s="21">
        <f t="shared" si="1"/>
        <v>0.9999735896719771</v>
      </c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30.75">
      <c r="A148" s="10"/>
      <c r="B148" s="101" t="s">
        <v>179</v>
      </c>
      <c r="C148" s="103">
        <v>37286.5</v>
      </c>
      <c r="D148" s="103">
        <v>37241</v>
      </c>
      <c r="E148" s="21">
        <f t="shared" si="1"/>
        <v>0.9987797192013195</v>
      </c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46.5">
      <c r="A149" s="10"/>
      <c r="B149" s="101" t="s">
        <v>188</v>
      </c>
      <c r="C149" s="103">
        <v>3618.8</v>
      </c>
      <c r="D149" s="103">
        <v>3618.8</v>
      </c>
      <c r="E149" s="21">
        <f t="shared" si="1"/>
        <v>1</v>
      </c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46.5">
      <c r="A150" s="10"/>
      <c r="B150" s="101" t="s">
        <v>185</v>
      </c>
      <c r="C150" s="103">
        <v>1979</v>
      </c>
      <c r="D150" s="103">
        <v>1975.6</v>
      </c>
      <c r="E150" s="21">
        <f>D150/C150</f>
        <v>0.9982819605861546</v>
      </c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5">
      <c r="A151" s="102"/>
      <c r="B151" s="42" t="s">
        <v>180</v>
      </c>
      <c r="C151" s="104">
        <f>SUM(C136:C150)+0.1</f>
        <v>1896384.7999999998</v>
      </c>
      <c r="D151" s="105">
        <f>SUM(D136:D150)+0.2</f>
        <v>1811549.1</v>
      </c>
      <c r="E151" s="43">
        <f t="shared" si="1"/>
        <v>0.9552645117172424</v>
      </c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5">
      <c r="B220" s="7"/>
      <c r="C220" s="6"/>
      <c r="D220" s="8"/>
      <c r="E220" s="9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5">
      <c r="B221" s="7"/>
      <c r="C221" s="6"/>
      <c r="D221" s="8"/>
      <c r="E221" s="9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5">
      <c r="B222" s="7"/>
      <c r="C222" s="6"/>
      <c r="D222" s="8"/>
      <c r="E222" s="9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5">
      <c r="B223" s="7"/>
      <c r="C223" s="6"/>
      <c r="D223" s="8"/>
      <c r="E223" s="9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5">
      <c r="B224" s="7"/>
      <c r="C224" s="6"/>
      <c r="D224" s="8"/>
      <c r="E224" s="9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5">
      <c r="B225" s="7"/>
      <c r="C225" s="6"/>
      <c r="D225" s="8"/>
      <c r="E225" s="9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5">
      <c r="B226" s="7"/>
      <c r="C226" s="6"/>
      <c r="D226" s="8"/>
      <c r="E226" s="9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5">
      <c r="B227" s="7"/>
      <c r="C227" s="6"/>
      <c r="D227" s="8"/>
      <c r="E227" s="9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5">
      <c r="B228" s="7"/>
      <c r="C228" s="6"/>
      <c r="D228" s="8"/>
      <c r="E228" s="9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5">
      <c r="B229" s="7"/>
      <c r="C229" s="6"/>
      <c r="D229" s="8"/>
      <c r="E229" s="9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5">
      <c r="B230" s="7"/>
      <c r="C230" s="6"/>
      <c r="D230" s="8"/>
      <c r="E230" s="9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5">
      <c r="B231" s="7"/>
      <c r="C231" s="6"/>
      <c r="D231" s="8"/>
      <c r="E231" s="9"/>
      <c r="F231" s="6"/>
      <c r="G231" s="6"/>
      <c r="H231" s="6"/>
      <c r="I231" s="6"/>
      <c r="J231" s="6"/>
      <c r="K231" s="6"/>
      <c r="L231" s="6"/>
      <c r="M231" s="6"/>
      <c r="N231" s="6"/>
    </row>
    <row r="413" ht="12.75">
      <c r="F413" s="62"/>
    </row>
    <row r="498" ht="18">
      <c r="D498" s="63"/>
    </row>
    <row r="499" ht="18">
      <c r="D499" s="63"/>
    </row>
    <row r="502" ht="12.75">
      <c r="D502" s="64"/>
    </row>
  </sheetData>
  <sheetProtection deleteColumns="0" deleteRows="0"/>
  <mergeCells count="4">
    <mergeCell ref="A1:E1"/>
    <mergeCell ref="A2:E2"/>
    <mergeCell ref="A40:E40"/>
    <mergeCell ref="B134:E134"/>
  </mergeCells>
  <printOptions/>
  <pageMargins left="0.7874015748031497" right="0.1968503937007874" top="0.3937007874015748" bottom="0.3937007874015748" header="0" footer="0"/>
  <pageSetup fitToHeight="2" horizontalDpi="600" verticalDpi="600" orientation="portrait" paperSize="9" scale="76" r:id="rId1"/>
  <rowBreaks count="3" manualBreakCount="3">
    <brk id="40" max="255" man="1"/>
    <brk id="100" max="4" man="1"/>
    <brk id="1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Цивилева Полина Евгеньевна</dc:creator>
  <cp:keywords/>
  <dc:description/>
  <cp:lastModifiedBy>User</cp:lastModifiedBy>
  <cp:lastPrinted>2020-07-14T12:04:06Z</cp:lastPrinted>
  <dcterms:created xsi:type="dcterms:W3CDTF">2018-03-14T10:12:24Z</dcterms:created>
  <dcterms:modified xsi:type="dcterms:W3CDTF">2022-11-30T03:41:20Z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PublishingExpirationDate">
    <vt:lpwstr/>
  </property>
  <property fmtid="{D5CDD505-2E9C-101B-9397-08002B2CF9AE}" pid="4" name="date">
    <vt:lpwstr>2018-02-28T23:00:00Z</vt:lpwstr>
  </property>
  <property fmtid="{D5CDD505-2E9C-101B-9397-08002B2CF9AE}" pid="5" name="PublishingStartDate">
    <vt:lpwstr/>
  </property>
  <property fmtid="{D5CDD505-2E9C-101B-9397-08002B2CF9AE}" pid="6" name="mode">
    <vt:lpwstr>месяц</vt:lpwstr>
  </property>
</Properties>
</file>